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гаркова ОН\Desktop\Для размещения на сайте УФ\4\4\Прочая информация\Таблицы к пояснительной\"/>
    </mc:Choice>
  </mc:AlternateContent>
  <bookViews>
    <workbookView xWindow="630" yWindow="600" windowWidth="37095" windowHeight="17055"/>
  </bookViews>
  <sheets>
    <sheet name="Разд, подраз" sheetId="3" r:id="rId1"/>
    <sheet name="Разделы" sheetId="4" r:id="rId2"/>
  </sheets>
  <externalReferences>
    <externalReference r:id="rId3"/>
  </externalReferences>
  <definedNames>
    <definedName name="_xlnm.Print_Titles" localSheetId="0">'Разд, подраз'!$5:$7</definedName>
    <definedName name="_xlnm.Print_Titles" localSheetId="1">Разделы!$5:$6</definedName>
  </definedNames>
  <calcPr calcId="152511"/>
</workbook>
</file>

<file path=xl/calcChain.xml><?xml version="1.0" encoding="utf-8"?>
<calcChain xmlns="http://schemas.openxmlformats.org/spreadsheetml/2006/main">
  <c r="E56" i="3" l="1"/>
  <c r="D53" i="4" l="1"/>
  <c r="D45" i="4"/>
  <c r="D42" i="4"/>
  <c r="D29" i="4"/>
  <c r="D26" i="4"/>
  <c r="E58" i="3"/>
  <c r="D27" i="3" l="1"/>
  <c r="D43" i="3"/>
  <c r="D54" i="3"/>
  <c r="D30" i="3"/>
  <c r="D46" i="3"/>
  <c r="C53" i="4" l="1"/>
  <c r="K16" i="3" l="1"/>
  <c r="G19" i="3" l="1"/>
  <c r="I19" i="3"/>
  <c r="K19" i="3"/>
  <c r="C54" i="3" l="1"/>
  <c r="I9" i="3" l="1"/>
  <c r="J9" i="3"/>
  <c r="I10" i="3"/>
  <c r="J10" i="3"/>
  <c r="I11" i="3"/>
  <c r="J11" i="3"/>
  <c r="I12" i="3"/>
  <c r="J12" i="3"/>
  <c r="I13" i="3"/>
  <c r="J13" i="3"/>
  <c r="I14" i="3"/>
  <c r="J14" i="3"/>
  <c r="I15" i="3"/>
  <c r="J15" i="3"/>
  <c r="I16" i="3"/>
  <c r="J16" i="3"/>
  <c r="I18" i="3"/>
  <c r="J18" i="3"/>
  <c r="I20" i="3"/>
  <c r="J20" i="3"/>
  <c r="I21" i="3"/>
  <c r="J21" i="3"/>
  <c r="I23" i="3"/>
  <c r="J23" i="3"/>
  <c r="I24" i="3"/>
  <c r="J24" i="3"/>
  <c r="I25" i="3"/>
  <c r="J25" i="3"/>
  <c r="I26" i="3"/>
  <c r="J26" i="3"/>
  <c r="I28" i="3"/>
  <c r="J28" i="3"/>
  <c r="I29" i="3"/>
  <c r="J29" i="3"/>
  <c r="I30" i="3"/>
  <c r="J30" i="3"/>
  <c r="I31" i="3"/>
  <c r="J31" i="3"/>
  <c r="I33" i="3"/>
  <c r="J33" i="3"/>
  <c r="I35" i="3"/>
  <c r="J35" i="3"/>
  <c r="I36" i="3"/>
  <c r="J36" i="3"/>
  <c r="I37" i="3"/>
  <c r="J37" i="3"/>
  <c r="I38" i="3"/>
  <c r="J38" i="3"/>
  <c r="I39" i="3"/>
  <c r="J39" i="3"/>
  <c r="I41" i="3"/>
  <c r="J41" i="3"/>
  <c r="I42" i="3"/>
  <c r="J42" i="3"/>
  <c r="I44" i="3"/>
  <c r="J44" i="3"/>
  <c r="I45" i="3"/>
  <c r="J45" i="3"/>
  <c r="I46" i="3"/>
  <c r="J46" i="3"/>
  <c r="I47" i="3"/>
  <c r="J47" i="3"/>
  <c r="I49" i="3"/>
  <c r="J49" i="3"/>
  <c r="I51" i="3"/>
  <c r="J51" i="3"/>
  <c r="I53" i="3"/>
  <c r="L9" i="3" l="1"/>
  <c r="L10" i="3"/>
  <c r="L11" i="3"/>
  <c r="L12" i="3"/>
  <c r="L13" i="3"/>
  <c r="L16" i="3"/>
  <c r="L18" i="3"/>
  <c r="L20" i="3"/>
  <c r="L21" i="3"/>
  <c r="L23" i="3"/>
  <c r="L24" i="3"/>
  <c r="L25" i="3"/>
  <c r="L26" i="3"/>
  <c r="L28" i="3"/>
  <c r="L29" i="3"/>
  <c r="L30" i="3"/>
  <c r="L31" i="3"/>
  <c r="L33" i="3"/>
  <c r="L35" i="3"/>
  <c r="L36" i="3"/>
  <c r="L37" i="3"/>
  <c r="L38" i="3"/>
  <c r="L39" i="3"/>
  <c r="L41" i="3"/>
  <c r="L42" i="3"/>
  <c r="L44" i="3"/>
  <c r="L45" i="3"/>
  <c r="L46" i="3"/>
  <c r="L47" i="3"/>
  <c r="L49" i="3"/>
  <c r="L51" i="3"/>
  <c r="K9" i="3"/>
  <c r="K10" i="3"/>
  <c r="K11" i="3"/>
  <c r="K12" i="3"/>
  <c r="K13" i="3"/>
  <c r="K14" i="3"/>
  <c r="K15" i="3"/>
  <c r="K18" i="3"/>
  <c r="K20" i="3"/>
  <c r="K21" i="3"/>
  <c r="K23" i="3"/>
  <c r="K24" i="3"/>
  <c r="K25" i="3"/>
  <c r="K26" i="3"/>
  <c r="K28" i="3"/>
  <c r="K29" i="3"/>
  <c r="K30" i="3"/>
  <c r="K31" i="3"/>
  <c r="K33" i="3"/>
  <c r="K35" i="3"/>
  <c r="K36" i="3"/>
  <c r="K37" i="3"/>
  <c r="K38" i="3"/>
  <c r="K39" i="3"/>
  <c r="K41" i="3"/>
  <c r="K42" i="3"/>
  <c r="K44" i="3"/>
  <c r="K45" i="3"/>
  <c r="K46" i="3"/>
  <c r="K47" i="3"/>
  <c r="K49" i="3"/>
  <c r="K51" i="3"/>
  <c r="K53" i="3"/>
  <c r="H9" i="3" l="1"/>
  <c r="H10" i="3"/>
  <c r="H11" i="3"/>
  <c r="H13" i="3"/>
  <c r="H16" i="3"/>
  <c r="H18" i="3"/>
  <c r="H20" i="3"/>
  <c r="H21" i="3"/>
  <c r="H23" i="3"/>
  <c r="H24" i="3"/>
  <c r="H25" i="3"/>
  <c r="H26" i="3"/>
  <c r="H28" i="3"/>
  <c r="H29" i="3"/>
  <c r="H30" i="3"/>
  <c r="H31" i="3"/>
  <c r="H33" i="3"/>
  <c r="H35" i="3"/>
  <c r="H36" i="3"/>
  <c r="H37" i="3"/>
  <c r="H38" i="3"/>
  <c r="H39" i="3"/>
  <c r="H41" i="3"/>
  <c r="H42" i="3"/>
  <c r="H44" i="3"/>
  <c r="H45" i="3"/>
  <c r="H46" i="3"/>
  <c r="H47" i="3"/>
  <c r="H49" i="3"/>
  <c r="H51" i="3"/>
  <c r="H53" i="3"/>
  <c r="G9" i="3"/>
  <c r="G10" i="3"/>
  <c r="G11" i="3"/>
  <c r="G12" i="3"/>
  <c r="G13" i="3"/>
  <c r="G14" i="3"/>
  <c r="G15" i="3"/>
  <c r="G16" i="3"/>
  <c r="G18" i="3"/>
  <c r="G20" i="3"/>
  <c r="G21" i="3"/>
  <c r="G23" i="3"/>
  <c r="G24" i="3"/>
  <c r="G25" i="3"/>
  <c r="G26" i="3"/>
  <c r="G28" i="3"/>
  <c r="G29" i="3"/>
  <c r="G30" i="3"/>
  <c r="G31" i="3"/>
  <c r="G33" i="3"/>
  <c r="G35" i="3"/>
  <c r="G36" i="3"/>
  <c r="G37" i="3"/>
  <c r="G38" i="3"/>
  <c r="G39" i="3"/>
  <c r="G41" i="3"/>
  <c r="G42" i="3"/>
  <c r="G44" i="3"/>
  <c r="G45" i="3"/>
  <c r="G46" i="3"/>
  <c r="G47" i="3"/>
  <c r="G49" i="3"/>
  <c r="G51" i="3"/>
  <c r="G53" i="3"/>
  <c r="J8" i="3"/>
  <c r="J40" i="3" l="1"/>
  <c r="I40" i="3"/>
  <c r="I17" i="3"/>
  <c r="J17" i="3"/>
  <c r="I22" i="3"/>
  <c r="J22" i="3"/>
  <c r="I48" i="3"/>
  <c r="J48" i="3"/>
  <c r="I27" i="3"/>
  <c r="J27" i="3"/>
  <c r="I50" i="3"/>
  <c r="J50" i="3"/>
  <c r="I8" i="3"/>
  <c r="I43" i="3"/>
  <c r="J43" i="3"/>
  <c r="I32" i="3"/>
  <c r="J32" i="3"/>
  <c r="I52" i="3"/>
  <c r="J34" i="3"/>
  <c r="I34" i="3"/>
  <c r="K52" i="3"/>
  <c r="L17" i="3"/>
  <c r="K17" i="3"/>
  <c r="L43" i="3"/>
  <c r="K43" i="3"/>
  <c r="L50" i="3"/>
  <c r="K50" i="3"/>
  <c r="L22" i="3"/>
  <c r="K22" i="3"/>
  <c r="K48" i="3"/>
  <c r="L48" i="3"/>
  <c r="L27" i="3"/>
  <c r="K27" i="3"/>
  <c r="G52" i="3"/>
  <c r="L34" i="3"/>
  <c r="K34" i="3"/>
  <c r="L32" i="3"/>
  <c r="K32" i="3"/>
  <c r="L8" i="3"/>
  <c r="K8" i="3"/>
  <c r="G8" i="3"/>
  <c r="L40" i="3"/>
  <c r="K40" i="3"/>
  <c r="G48" i="3"/>
  <c r="G43" i="3"/>
  <c r="H52" i="3"/>
  <c r="H27" i="3"/>
  <c r="H43" i="3"/>
  <c r="G50" i="3"/>
  <c r="G40" i="3"/>
  <c r="H50" i="3"/>
  <c r="H48" i="3"/>
  <c r="H40" i="3"/>
  <c r="G34" i="3"/>
  <c r="H34" i="3"/>
  <c r="H32" i="3"/>
  <c r="G32" i="3"/>
  <c r="G27" i="3"/>
  <c r="G22" i="3"/>
  <c r="H22" i="3"/>
  <c r="G17" i="3"/>
  <c r="H17" i="3"/>
  <c r="H8" i="3"/>
  <c r="I54" i="3" l="1"/>
  <c r="J54" i="3"/>
  <c r="L54" i="3"/>
  <c r="K54" i="3"/>
  <c r="H54" i="3"/>
  <c r="G54" i="3"/>
</calcChain>
</file>

<file path=xl/sharedStrings.xml><?xml version="1.0" encoding="utf-8"?>
<sst xmlns="http://schemas.openxmlformats.org/spreadsheetml/2006/main" count="239" uniqueCount="112">
  <si>
    <t>Наименование показателя</t>
  </si>
  <si>
    <t>Разд.</t>
  </si>
  <si>
    <t/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</si>
  <si>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</si>
  <si>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</si>
  <si>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</si>
  <si>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</si>
  <si>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</si>
  <si>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</si>
  <si>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</si>
  <si>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</si>
  <si>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</si>
  <si>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</si>
  <si>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</si>
  <si>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</si>
  <si>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0314</t>
  </si>
  <si>
    <t>0400</t>
  </si>
  <si>
    <t>0405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</si>
  <si>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</si>
  <si>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</si>
  <si>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</si>
  <si>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</si>
  <si>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</si>
  <si>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</si>
  <si>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</si>
  <si>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</si>
  <si>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</si>
  <si>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</si>
  <si>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</si>
  <si>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</si>
  <si>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</si>
  <si>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</si>
  <si>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</si>
  <si>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</si>
  <si>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</si>
  <si>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</si>
  <si>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</si>
  <si>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</si>
  <si>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</si>
  <si>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</si>
  <si>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</si>
  <si>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</si>
  <si>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</si>
  <si>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</si>
  <si>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</si>
  <si>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</si>
  <si>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</si>
  <si>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</si>
  <si>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ВСЕГО РАСХОДОВ:</t>
  </si>
  <si>
    <t>Сумма</t>
  </si>
  <si>
    <t>(%)</t>
  </si>
  <si>
    <t>Другие общегосударственные вопросы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</si>
  <si>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</si>
  <si>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</si>
  <si>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</si>
  <si>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</si>
  <si>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проведения выборов и референдумов</t>
  </si>
  <si>
    <t xml:space="preserve"> Резервные фонды</t>
  </si>
  <si>
    <t xml:space="preserve"> Органы юстиции</t>
  </si>
  <si>
    <t xml:space="preserve"> Другие вопросы в области национальной безопасности и правоохранительной деятельности</t>
  </si>
  <si>
    <t xml:space="preserve"> Сельское хозяйство и рыболовство</t>
  </si>
  <si>
    <t xml:space="preserve"> Дорожное хозяйство (дорожные фонды)</t>
  </si>
  <si>
    <t xml:space="preserve"> Связь и информатика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</si>
  <si>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</si>
  <si>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</si>
  <si>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</si>
  <si>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</si>
  <si>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</si>
  <si>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Другие вопросы в области охраны окружающей среды</t>
  </si>
  <si>
    <t xml:space="preserve"> Дошкольное образование</t>
  </si>
  <si>
    <t xml:space="preserve"> Общее образование</t>
  </si>
  <si>
    <t xml:space="preserve"> Дополнительное образование детей</t>
  </si>
  <si>
    <t xml:space="preserve"> Молодежная политика и оздоровление детей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</si>
  <si>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</si>
  <si>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</si>
  <si>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</si>
  <si>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</si>
  <si>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</si>
  <si>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</si>
  <si>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Другие вопросы в области социальной политики</t>
  </si>
  <si>
    <t xml:space="preserve"> Другие вопросы в области физической культуры и спорта</t>
  </si>
  <si>
    <t xml:space="preserve"> Периодическая печать и издательства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</si>
  <si>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</si>
  <si>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</si>
  <si>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</si>
  <si>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</si>
  <si>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ОХРАНА ОКРУЖАЮЩЕЙ СРЕДЫ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</si>
  <si>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</si>
  <si>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</si>
  <si>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</si>
  <si>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</si>
  <si>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</si>
  <si>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</si>
  <si>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Отклонение </t>
  </si>
  <si>
    <t>тыс.руб.</t>
  </si>
  <si>
    <t>Прогноз</t>
  </si>
  <si>
    <t>0310</t>
  </si>
  <si>
    <t xml:space="preserve"> Гражданская оборона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</si>
  <si>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</si>
  <si>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</si>
  <si>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Обслуживание государственного (муниципального) долга</t>
  </si>
  <si>
    <t>2027 год</t>
  </si>
  <si>
    <t>Отчет                    2024 год</t>
  </si>
  <si>
    <t>Прогноз расходов по разделам и подразделам на 2026 -2028 годы</t>
  </si>
  <si>
    <t>Утверждено                на 01.11.2025</t>
  </si>
  <si>
    <t>Ожидаемое исполнение за 2025 год</t>
  </si>
  <si>
    <t>Проект               2026 год</t>
  </si>
  <si>
    <t>к отчету 2024 года</t>
  </si>
  <si>
    <t xml:space="preserve"> к плану 2025 года</t>
  </si>
  <si>
    <t>к ожидаемому 2025 года</t>
  </si>
  <si>
    <t>2028 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</si>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</sst>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0" fontId="3" fillId="2" borderId="2">
      <alignment horizontal="right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</cellStyleXfs>
  <cellXfs count="114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164" fontId="5" fillId="0" borderId="1" xfId="2" applyNumberFormat="1" applyFont="1" applyProtection="1"/>
    <xf numFmtId="164" fontId="5" fillId="0" borderId="1" xfId="36" applyNumberFormat="1" applyFont="1" applyProtection="1">
      <alignment horizontal="left" wrapText="1"/>
    </xf>
    <xf numFmtId="164" fontId="6" fillId="0" borderId="0" xfId="0" applyNumberFormat="1" applyFont="1" applyProtection="1">
      <protection locked="0"/>
    </xf>
    <xf numFmtId="0" fontId="12" fillId="0" borderId="2" xfId="29" applyNumberFormat="1" applyFont="1" applyProtection="1">
      <alignment vertical="top" wrapText="1"/>
    </xf>
    <xf numFmtId="0" fontId="14" fillId="0" borderId="2" xfId="29" applyNumberFormat="1" applyFont="1" applyProtection="1">
      <alignment vertical="top" wrapText="1"/>
    </xf>
    <xf numFmtId="1" fontId="12" fillId="0" borderId="2" xfId="30" applyNumberFormat="1" applyFont="1" applyProtection="1">
      <alignment horizontal="center" vertical="top" shrinkToFit="1"/>
    </xf>
    <xf numFmtId="164" fontId="12" fillId="0" borderId="3" xfId="31" applyNumberFormat="1" applyFont="1" applyFill="1" applyBorder="1" applyProtection="1">
      <alignment horizontal="right" vertical="top" shrinkToFit="1"/>
    </xf>
    <xf numFmtId="1" fontId="14" fillId="0" borderId="2" xfId="30" applyNumberFormat="1" applyFont="1" applyProtection="1">
      <alignment horizontal="center" vertical="top" shrinkToFit="1"/>
    </xf>
    <xf numFmtId="164" fontId="14" fillId="0" borderId="4" xfId="31" applyNumberFormat="1" applyFont="1" applyFill="1" applyBorder="1" applyAlignment="1" applyProtection="1">
      <alignment horizontal="right" vertical="top" shrinkToFit="1"/>
    </xf>
    <xf numFmtId="0" fontId="17" fillId="0" borderId="1" xfId="2" applyNumberFormat="1" applyFont="1" applyProtection="1"/>
    <xf numFmtId="164" fontId="17" fillId="0" borderId="1" xfId="2" applyNumberFormat="1" applyFont="1" applyProtection="1"/>
    <xf numFmtId="164" fontId="17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164" fontId="20" fillId="0" borderId="1" xfId="4" applyNumberFormat="1" applyFont="1">
      <alignment horizontal="center"/>
    </xf>
    <xf numFmtId="0" fontId="21" fillId="0" borderId="0" xfId="0" applyFont="1" applyProtection="1">
      <protection locked="0"/>
    </xf>
    <xf numFmtId="164" fontId="14" fillId="0" borderId="9" xfId="34" applyNumberFormat="1" applyFont="1" applyFill="1" applyBorder="1" applyAlignment="1" applyProtection="1">
      <alignment horizontal="right" vertical="top" shrinkToFit="1"/>
    </xf>
    <xf numFmtId="0" fontId="19" fillId="0" borderId="1" xfId="3" applyNumberFormat="1" applyFont="1" applyAlignment="1" applyProtection="1">
      <alignment wrapText="1"/>
    </xf>
    <xf numFmtId="0" fontId="20" fillId="0" borderId="1" xfId="4" applyNumberFormat="1" applyFont="1" applyAlignment="1" applyProtection="1"/>
    <xf numFmtId="0" fontId="20" fillId="0" borderId="1" xfId="4" applyFont="1" applyAlignment="1"/>
    <xf numFmtId="0" fontId="16" fillId="0" borderId="9" xfId="29" applyNumberFormat="1" applyFont="1" applyBorder="1" applyProtection="1">
      <alignment vertical="top" wrapText="1"/>
    </xf>
    <xf numFmtId="1" fontId="16" fillId="0" borderId="9" xfId="30" applyNumberFormat="1" applyFont="1" applyBorder="1" applyProtection="1">
      <alignment horizontal="center" vertical="top" shrinkToFit="1"/>
    </xf>
    <xf numFmtId="164" fontId="16" fillId="0" borderId="5" xfId="31" applyNumberFormat="1" applyFont="1" applyFill="1" applyBorder="1" applyAlignment="1" applyProtection="1">
      <alignment horizontal="right" vertical="top" shrinkToFit="1"/>
    </xf>
    <xf numFmtId="0" fontId="13" fillId="0" borderId="2" xfId="29" applyNumberFormat="1" applyFont="1" applyProtection="1">
      <alignment vertical="top" wrapText="1"/>
    </xf>
    <xf numFmtId="1" fontId="13" fillId="0" borderId="2" xfId="30" applyNumberFormat="1" applyFont="1" applyProtection="1">
      <alignment horizontal="center" vertical="top" shrinkToFit="1"/>
    </xf>
    <xf numFmtId="164" fontId="13" fillId="0" borderId="3" xfId="31" applyNumberFormat="1" applyFont="1" applyFill="1" applyBorder="1" applyProtection="1">
      <alignment horizontal="right" vertical="top" shrinkToFit="1"/>
    </xf>
    <xf numFmtId="49" fontId="12" fillId="0" borderId="2" xfId="30" applyNumberFormat="1" applyFont="1" applyProtection="1">
      <alignment horizontal="center" vertical="top" shrinkToFit="1"/>
    </xf>
    <xf numFmtId="0" fontId="13" fillId="5" borderId="4" xfId="0" applyFont="1" applyFill="1" applyBorder="1" applyAlignment="1">
      <alignment horizontal="left" vertical="center" wrapText="1"/>
    </xf>
    <xf numFmtId="49" fontId="13" fillId="0" borderId="2" xfId="30" applyNumberFormat="1" applyFont="1" applyProtection="1">
      <alignment horizontal="center" vertical="top" shrinkToFit="1"/>
    </xf>
    <xf numFmtId="164" fontId="22" fillId="0" borderId="1" xfId="2" applyNumberFormat="1" applyFont="1" applyAlignment="1" applyProtection="1">
      <alignment vertical="top"/>
    </xf>
    <xf numFmtId="164" fontId="13" fillId="5" borderId="2" xfId="32" applyNumberFormat="1" applyFont="1" applyFill="1" applyAlignment="1" applyProtection="1">
      <alignment horizontal="right" vertical="top" shrinkToFit="1"/>
    </xf>
    <xf numFmtId="164" fontId="13" fillId="0" borderId="4" xfId="32" applyNumberFormat="1" applyFont="1" applyFill="1" applyBorder="1" applyAlignment="1" applyProtection="1">
      <alignment horizontal="right" vertical="top" shrinkToFit="1"/>
    </xf>
    <xf numFmtId="164" fontId="16" fillId="0" borderId="9" xfId="34" applyNumberFormat="1" applyFont="1" applyFill="1" applyBorder="1" applyAlignment="1" applyProtection="1">
      <alignment horizontal="right" vertical="top" shrinkToFit="1"/>
    </xf>
    <xf numFmtId="0" fontId="22" fillId="0" borderId="1" xfId="2" applyNumberFormat="1" applyFont="1" applyProtection="1"/>
    <xf numFmtId="0" fontId="23" fillId="0" borderId="1" xfId="4" applyFont="1" applyAlignment="1"/>
    <xf numFmtId="164" fontId="13" fillId="5" borderId="4" xfId="32" applyNumberFormat="1" applyFont="1" applyFill="1" applyBorder="1" applyAlignment="1" applyProtection="1">
      <alignment horizontal="right" vertical="top" shrinkToFit="1"/>
    </xf>
    <xf numFmtId="164" fontId="16" fillId="5" borderId="9" xfId="34" applyNumberFormat="1" applyFont="1" applyFill="1" applyBorder="1" applyAlignment="1" applyProtection="1">
      <alignment horizontal="right" vertical="top" shrinkToFit="1"/>
    </xf>
    <xf numFmtId="164" fontId="11" fillId="5" borderId="4" xfId="0" applyNumberFormat="1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164" fontId="24" fillId="0" borderId="0" xfId="0" applyNumberFormat="1" applyFont="1" applyAlignment="1" applyProtection="1">
      <alignment horizontal="right"/>
      <protection locked="0"/>
    </xf>
    <xf numFmtId="164" fontId="22" fillId="0" borderId="1" xfId="2" applyNumberFormat="1" applyFont="1" applyProtection="1"/>
    <xf numFmtId="4" fontId="22" fillId="0" borderId="1" xfId="2" applyNumberFormat="1" applyFont="1" applyAlignment="1" applyProtection="1">
      <alignment vertical="top"/>
    </xf>
    <xf numFmtId="4" fontId="22" fillId="0" borderId="0" xfId="0" applyNumberFormat="1" applyFont="1" applyAlignment="1" applyProtection="1">
      <alignment vertical="top"/>
      <protection locked="0"/>
    </xf>
    <xf numFmtId="164" fontId="22" fillId="0" borderId="0" xfId="0" applyNumberFormat="1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164" fontId="16" fillId="0" borderId="4" xfId="31" applyNumberFormat="1" applyFont="1" applyFill="1" applyBorder="1" applyAlignment="1" applyProtection="1">
      <alignment horizontal="right" vertical="top" shrinkToFit="1"/>
    </xf>
    <xf numFmtId="164" fontId="22" fillId="0" borderId="1" xfId="36" applyNumberFormat="1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vertical="top"/>
      <protection locked="0"/>
    </xf>
    <xf numFmtId="164" fontId="22" fillId="5" borderId="1" xfId="2" applyNumberFormat="1" applyFont="1" applyFill="1" applyAlignment="1" applyProtection="1">
      <alignment vertical="top"/>
    </xf>
    <xf numFmtId="164" fontId="16" fillId="5" borderId="5" xfId="31" applyNumberFormat="1" applyFont="1" applyFill="1" applyBorder="1" applyAlignment="1" applyProtection="1">
      <alignment horizontal="right" vertical="top" shrinkToFit="1"/>
    </xf>
    <xf numFmtId="164" fontId="16" fillId="5" borderId="4" xfId="31" applyNumberFormat="1" applyFont="1" applyFill="1" applyBorder="1" applyAlignment="1" applyProtection="1">
      <alignment horizontal="right" vertical="top" shrinkToFit="1"/>
    </xf>
    <xf numFmtId="164" fontId="6" fillId="5" borderId="0" xfId="0" applyNumberFormat="1" applyFont="1" applyFill="1" applyAlignment="1" applyProtection="1">
      <alignment vertical="top"/>
      <protection locked="0"/>
    </xf>
    <xf numFmtId="164" fontId="13" fillId="5" borderId="1" xfId="2" applyNumberFormat="1" applyFont="1" applyFill="1" applyAlignment="1" applyProtection="1">
      <alignment horizontal="right" vertical="top"/>
    </xf>
    <xf numFmtId="164" fontId="13" fillId="5" borderId="1" xfId="36" applyNumberFormat="1" applyFont="1" applyFill="1" applyAlignment="1" applyProtection="1">
      <alignment horizontal="right" vertical="top" wrapText="1"/>
    </xf>
    <xf numFmtId="164" fontId="13" fillId="5" borderId="0" xfId="0" applyNumberFormat="1" applyFont="1" applyFill="1" applyAlignment="1" applyProtection="1">
      <alignment horizontal="right" vertical="top"/>
      <protection locked="0"/>
    </xf>
    <xf numFmtId="164" fontId="22" fillId="0" borderId="0" xfId="0" applyNumberFormat="1" applyFont="1" applyProtection="1">
      <protection locked="0"/>
    </xf>
    <xf numFmtId="164" fontId="23" fillId="0" borderId="1" xfId="4" applyNumberFormat="1" applyFont="1">
      <alignment horizontal="center"/>
    </xf>
    <xf numFmtId="164" fontId="22" fillId="0" borderId="1" xfId="5" applyNumberFormat="1" applyFont="1">
      <alignment horizontal="right"/>
    </xf>
    <xf numFmtId="164" fontId="16" fillId="6" borderId="5" xfId="31" applyNumberFormat="1" applyFont="1" applyFill="1" applyBorder="1" applyAlignment="1" applyProtection="1">
      <alignment horizontal="right" vertical="top" shrinkToFit="1"/>
    </xf>
    <xf numFmtId="164" fontId="16" fillId="0" borderId="8" xfId="31" applyNumberFormat="1" applyFont="1" applyFill="1" applyBorder="1" applyProtection="1">
      <alignment horizontal="right" vertical="top" shrinkToFit="1"/>
    </xf>
    <xf numFmtId="164" fontId="16" fillId="0" borderId="9" xfId="31" applyNumberFormat="1" applyFont="1" applyFill="1" applyBorder="1" applyProtection="1">
      <alignment horizontal="right" vertical="top" shrinkToFit="1"/>
    </xf>
    <xf numFmtId="164" fontId="16" fillId="0" borderId="12" xfId="31" applyNumberFormat="1" applyFont="1" applyFill="1" applyBorder="1" applyProtection="1">
      <alignment horizontal="right" vertical="top" shrinkToFit="1"/>
    </xf>
    <xf numFmtId="164" fontId="16" fillId="6" borderId="4" xfId="31" applyNumberFormat="1" applyFont="1" applyFill="1" applyBorder="1" applyProtection="1">
      <alignment horizontal="right" vertical="top" shrinkToFit="1"/>
    </xf>
    <xf numFmtId="164" fontId="13" fillId="6" borderId="4" xfId="0" applyNumberFormat="1" applyFont="1" applyFill="1" applyBorder="1" applyAlignment="1" applyProtection="1">
      <alignment vertical="top"/>
      <protection locked="0"/>
    </xf>
    <xf numFmtId="164" fontId="13" fillId="0" borderId="8" xfId="31" applyNumberFormat="1" applyFont="1" applyFill="1" applyBorder="1" applyProtection="1">
      <alignment horizontal="right" vertical="top" shrinkToFit="1"/>
    </xf>
    <xf numFmtId="164" fontId="13" fillId="0" borderId="9" xfId="31" applyNumberFormat="1" applyFont="1" applyFill="1" applyBorder="1" applyProtection="1">
      <alignment horizontal="right" vertical="top" shrinkToFit="1"/>
    </xf>
    <xf numFmtId="164" fontId="13" fillId="0" borderId="12" xfId="31" applyNumberFormat="1" applyFont="1" applyFill="1" applyBorder="1" applyProtection="1">
      <alignment horizontal="right" vertical="top" shrinkToFit="1"/>
    </xf>
    <xf numFmtId="164" fontId="16" fillId="6" borderId="4" xfId="31" applyNumberFormat="1" applyFont="1" applyFill="1" applyBorder="1" applyAlignment="1" applyProtection="1">
      <alignment horizontal="right" vertical="top" shrinkToFit="1"/>
    </xf>
    <xf numFmtId="164" fontId="16" fillId="6" borderId="9" xfId="34" applyNumberFormat="1" applyFont="1" applyFill="1" applyBorder="1" applyProtection="1">
      <alignment horizontal="right" vertical="top" shrinkToFit="1"/>
    </xf>
    <xf numFmtId="164" fontId="16" fillId="6" borderId="4" xfId="34" applyNumberFormat="1" applyFont="1" applyFill="1" applyBorder="1" applyProtection="1">
      <alignment horizontal="right" vertical="top" shrinkToFit="1"/>
    </xf>
    <xf numFmtId="164" fontId="22" fillId="0" borderId="1" xfId="36" applyNumberFormat="1" applyFont="1" applyProtection="1">
      <alignment horizontal="left" wrapText="1"/>
    </xf>
    <xf numFmtId="0" fontId="22" fillId="0" borderId="1" xfId="36" applyNumberFormat="1" applyFont="1" applyProtection="1">
      <alignment horizontal="left" wrapText="1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10" fillId="0" borderId="4" xfId="6" applyNumberFormat="1" applyFont="1" applyBorder="1" applyProtection="1">
      <alignment horizontal="center" vertical="center" wrapText="1"/>
    </xf>
    <xf numFmtId="0" fontId="10" fillId="0" borderId="4" xfId="6" applyFont="1" applyBorder="1">
      <alignment horizontal="center" vertical="center" wrapText="1"/>
    </xf>
    <xf numFmtId="0" fontId="10" fillId="0" borderId="4" xfId="8" applyNumberFormat="1" applyFont="1" applyBorder="1" applyProtection="1">
      <alignment horizontal="center" vertical="center" wrapText="1"/>
    </xf>
    <xf numFmtId="0" fontId="10" fillId="0" borderId="4" xfId="8" applyFont="1" applyBorder="1">
      <alignment horizontal="center" vertical="center" wrapText="1"/>
    </xf>
    <xf numFmtId="164" fontId="10" fillId="0" borderId="4" xfId="28" applyNumberFormat="1" applyFont="1" applyBorder="1" applyProtection="1">
      <alignment horizontal="center" vertical="center" wrapText="1"/>
    </xf>
    <xf numFmtId="164" fontId="10" fillId="0" borderId="4" xfId="28" applyNumberFormat="1" applyFont="1" applyBorder="1">
      <alignment horizontal="center" vertical="center" wrapText="1"/>
    </xf>
    <xf numFmtId="0" fontId="15" fillId="0" borderId="1" xfId="3" applyNumberFormat="1" applyFont="1" applyAlignment="1" applyProtection="1">
      <alignment horizontal="center" wrapText="1"/>
    </xf>
    <xf numFmtId="0" fontId="11" fillId="0" borderId="13" xfId="28" applyNumberFormat="1" applyFont="1" applyBorder="1" applyAlignment="1" applyProtection="1">
      <alignment horizontal="center" vertical="center" wrapText="1"/>
    </xf>
    <xf numFmtId="0" fontId="11" fillId="0" borderId="14" xfId="28" applyNumberFormat="1" applyFont="1" applyBorder="1" applyAlignment="1" applyProtection="1">
      <alignment horizontal="center" vertical="center" wrapText="1"/>
    </xf>
    <xf numFmtId="0" fontId="8" fillId="0" borderId="2" xfId="33" applyNumberFormat="1" applyFont="1" applyProtection="1">
      <alignment horizontal="left"/>
    </xf>
    <xf numFmtId="0" fontId="8" fillId="0" borderId="2" xfId="33" applyFont="1">
      <alignment horizontal="left"/>
    </xf>
    <xf numFmtId="0" fontId="5" fillId="0" borderId="1" xfId="36" applyNumberFormat="1" applyFont="1" applyProtection="1">
      <alignment horizontal="left" wrapText="1"/>
    </xf>
    <xf numFmtId="0" fontId="5" fillId="0" borderId="1" xfId="36" applyFont="1">
      <alignment horizontal="left" wrapText="1"/>
    </xf>
    <xf numFmtId="164" fontId="11" fillId="0" borderId="4" xfId="28" applyNumberFormat="1" applyFont="1" applyBorder="1" applyAlignment="1" applyProtection="1">
      <alignment horizontal="center" vertical="center" wrapText="1"/>
    </xf>
    <xf numFmtId="164" fontId="11" fillId="0" borderId="4" xfId="28" applyNumberFormat="1" applyFont="1" applyBorder="1" applyAlignment="1">
      <alignment horizontal="center" vertical="center" wrapText="1"/>
    </xf>
    <xf numFmtId="164" fontId="11" fillId="6" borderId="4" xfId="28" applyNumberFormat="1" applyFont="1" applyFill="1" applyBorder="1" applyAlignment="1" applyProtection="1">
      <alignment horizontal="center" vertical="center" wrapText="1"/>
    </xf>
    <xf numFmtId="164" fontId="11" fillId="6" borderId="6" xfId="28" applyNumberFormat="1" applyFont="1" applyFill="1" applyBorder="1" applyAlignment="1" applyProtection="1">
      <alignment horizontal="center" vertical="center" wrapText="1"/>
    </xf>
    <xf numFmtId="164" fontId="11" fillId="6" borderId="11" xfId="28" applyNumberFormat="1" applyFont="1" applyFill="1" applyBorder="1" applyAlignment="1" applyProtection="1">
      <alignment horizontal="center" vertical="center" wrapText="1"/>
    </xf>
    <xf numFmtId="164" fontId="11" fillId="6" borderId="10" xfId="28" applyNumberFormat="1" applyFont="1" applyFill="1" applyBorder="1" applyAlignment="1">
      <alignment horizontal="center" vertical="center" wrapText="1"/>
    </xf>
    <xf numFmtId="0" fontId="11" fillId="0" borderId="4" xfId="28" applyNumberFormat="1" applyFont="1" applyBorder="1" applyAlignment="1" applyProtection="1">
      <alignment horizontal="center" vertical="center" wrapText="1"/>
    </xf>
    <xf numFmtId="0" fontId="11" fillId="6" borderId="4" xfId="28" applyNumberFormat="1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5" borderId="15" xfId="28" applyNumberFormat="1" applyFont="1" applyFill="1" applyBorder="1" applyAlignment="1" applyProtection="1">
      <alignment horizontal="center" vertical="center" wrapText="1"/>
    </xf>
    <xf numFmtId="0" fontId="11" fillId="5" borderId="5" xfId="28" applyNumberFormat="1" applyFont="1" applyFill="1" applyBorder="1" applyAlignment="1" applyProtection="1">
      <alignment horizontal="center" vertical="center" wrapText="1"/>
    </xf>
    <xf numFmtId="0" fontId="11" fillId="5" borderId="9" xfId="28" applyNumberFormat="1" applyFont="1" applyFill="1" applyBorder="1" applyAlignment="1" applyProtection="1">
      <alignment horizontal="center" vertical="center" wrapText="1"/>
    </xf>
    <xf numFmtId="0" fontId="17" fillId="0" borderId="1" xfId="1" applyNumberFormat="1" applyFont="1" applyProtection="1">
      <alignment wrapText="1"/>
    </xf>
    <xf numFmtId="0" fontId="17" fillId="0" borderId="1" xfId="1" applyFont="1">
      <alignment wrapText="1"/>
    </xf>
  </cellXfs>
  <cellStyles count="53">
    <cellStyle name="br" xfId="39"/>
    <cellStyle name="col" xfId="38"/>
    <cellStyle name="st24" xfId="52"/>
    <cellStyle name="st25" xfId="51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xl65" xfId="5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75;&#1085;&#1086;&#1079;%20&#1076;&#1086;&#1093;&#1086;&#1076;&#1086;&#1074;%20&#1088;&#1072;&#1079;&#1076;&#1077;&#1083;&#1100;&#1085;&#1086;%20&#1087;&#1086;%20&#1074;&#1080;&#1076;&#1072;&#1084;%202024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намика собств"/>
      <sheetName val="Доходы"/>
      <sheetName val="налоговые"/>
      <sheetName val="неналоговые"/>
      <sheetName val="Безвозмездные"/>
      <sheetName val="Свод"/>
    </sheetNames>
    <sheetDataSet>
      <sheetData sheetId="0"/>
      <sheetData sheetId="1"/>
      <sheetData sheetId="2"/>
      <sheetData sheetId="3"/>
      <sheetData sheetId="4"/>
      <sheetData sheetId="5">
        <row r="33">
          <cell r="D33">
            <v>6321810.0800000001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showGridLines="0" tabSelected="1" zoomScaleNormal="100" zoomScaleSheetLayoutView="100" workbookViewId="0">
      <selection activeCell="Q4" sqref="Q4"/>
    </sheetView>
  </sheetViews>
  <sheetFormatPr defaultRowHeight="15" outlineLevelRow="1" x14ac:dyDescent="0.25"/>
  <cols>
    <col min="1" max="1" width="40" style="6" customWidth="1"/>
    <col min="2" max="2" width="7.7109375" style="2" customWidth="1"/>
    <col min="3" max="3" width="12" style="9" customWidth="1"/>
    <col min="4" max="4" width="12.140625" style="54" customWidth="1"/>
    <col min="5" max="5" width="12.140625" style="58" customWidth="1"/>
    <col min="6" max="6" width="10.140625" style="50" customWidth="1"/>
    <col min="7" max="7" width="9.85546875" style="9" customWidth="1"/>
    <col min="8" max="8" width="6.85546875" style="2" customWidth="1"/>
    <col min="9" max="9" width="9.42578125" style="2" customWidth="1"/>
    <col min="10" max="10" width="5.85546875" style="2" customWidth="1"/>
    <col min="11" max="11" width="9.85546875" style="9" customWidth="1"/>
    <col min="12" max="12" width="7.85546875" style="2" customWidth="1"/>
    <col min="13" max="14" width="11.28515625" style="62" customWidth="1"/>
    <col min="15" max="16384" width="9.140625" style="2"/>
  </cols>
  <sheetData>
    <row r="1" spans="1:14" x14ac:dyDescent="0.25">
      <c r="A1" s="79"/>
      <c r="B1" s="80"/>
      <c r="C1" s="7"/>
      <c r="D1" s="35"/>
      <c r="E1" s="55"/>
      <c r="F1" s="35"/>
      <c r="G1" s="47"/>
      <c r="H1" s="39"/>
      <c r="I1" s="39"/>
      <c r="J1" s="39"/>
      <c r="K1" s="47"/>
      <c r="L1" s="39"/>
      <c r="M1" s="47"/>
    </row>
    <row r="2" spans="1:14" ht="15.75" x14ac:dyDescent="0.25">
      <c r="A2" s="91" t="s">
        <v>103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ht="15.75" x14ac:dyDescent="0.25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63"/>
    </row>
    <row r="4" spans="1:14" x14ac:dyDescent="0.25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64"/>
      <c r="N4" s="46" t="s">
        <v>94</v>
      </c>
    </row>
    <row r="5" spans="1:14" s="4" customFormat="1" ht="23.25" customHeight="1" x14ac:dyDescent="0.2">
      <c r="A5" s="85" t="s">
        <v>0</v>
      </c>
      <c r="B5" s="87" t="s">
        <v>1</v>
      </c>
      <c r="C5" s="89" t="s">
        <v>102</v>
      </c>
      <c r="D5" s="98" t="s">
        <v>104</v>
      </c>
      <c r="E5" s="109" t="s">
        <v>105</v>
      </c>
      <c r="F5" s="101" t="s">
        <v>106</v>
      </c>
      <c r="G5" s="104" t="s">
        <v>93</v>
      </c>
      <c r="H5" s="104"/>
      <c r="I5" s="104"/>
      <c r="J5" s="104"/>
      <c r="K5" s="104"/>
      <c r="L5" s="104"/>
      <c r="M5" s="105" t="s">
        <v>95</v>
      </c>
      <c r="N5" s="105"/>
    </row>
    <row r="6" spans="1:14" s="4" customFormat="1" ht="21.75" customHeight="1" x14ac:dyDescent="0.2">
      <c r="A6" s="85"/>
      <c r="B6" s="87"/>
      <c r="C6" s="89"/>
      <c r="D6" s="98"/>
      <c r="E6" s="110"/>
      <c r="F6" s="102"/>
      <c r="G6" s="106" t="s">
        <v>107</v>
      </c>
      <c r="H6" s="106"/>
      <c r="I6" s="92" t="s">
        <v>108</v>
      </c>
      <c r="J6" s="93"/>
      <c r="K6" s="107" t="s">
        <v>109</v>
      </c>
      <c r="L6" s="108"/>
      <c r="M6" s="100" t="s">
        <v>101</v>
      </c>
      <c r="N6" s="100" t="s">
        <v>110</v>
      </c>
    </row>
    <row r="7" spans="1:14" s="4" customFormat="1" ht="21" customHeight="1" x14ac:dyDescent="0.2">
      <c r="A7" s="86"/>
      <c r="B7" s="88"/>
      <c r="C7" s="90"/>
      <c r="D7" s="99"/>
      <c r="E7" s="111"/>
      <c r="F7" s="103"/>
      <c r="G7" s="43" t="s">
        <v>49</v>
      </c>
      <c r="H7" s="44" t="s">
        <v>50</v>
      </c>
      <c r="I7" s="44" t="s">
        <v>49</v>
      </c>
      <c r="J7" s="44" t="s">
        <v>50</v>
      </c>
      <c r="K7" s="43" t="s">
        <v>49</v>
      </c>
      <c r="L7" s="45" t="s">
        <v>50</v>
      </c>
      <c r="M7" s="100"/>
      <c r="N7" s="100"/>
    </row>
    <row r="8" spans="1:14" s="3" customFormat="1" ht="14.25" x14ac:dyDescent="0.2">
      <c r="A8" s="26" t="s">
        <v>82</v>
      </c>
      <c r="B8" s="27" t="s">
        <v>3</v>
      </c>
      <c r="C8" s="28">
        <v>357666.10937999998</v>
      </c>
      <c r="D8" s="28">
        <v>361641.98064000002</v>
      </c>
      <c r="E8" s="56">
        <v>363579.60129000002</v>
      </c>
      <c r="F8" s="65">
        <v>345242.72898000001</v>
      </c>
      <c r="G8" s="66">
        <f t="shared" ref="G8:G54" si="0">F8-C8</f>
        <v>-12423.380399999965</v>
      </c>
      <c r="H8" s="67">
        <f t="shared" ref="H8:H13" si="1">F8/C8*100</f>
        <v>96.526542472381465</v>
      </c>
      <c r="I8" s="67">
        <f>F8-D8</f>
        <v>-16399.251660000009</v>
      </c>
      <c r="J8" s="67">
        <f>F8/D8*100</f>
        <v>95.465335182884985</v>
      </c>
      <c r="K8" s="67">
        <f>F8-E8</f>
        <v>-18336.872310000006</v>
      </c>
      <c r="L8" s="68">
        <f>F8/E8*100</f>
        <v>94.956572853664014</v>
      </c>
      <c r="M8" s="69">
        <v>297699.73604000005</v>
      </c>
      <c r="N8" s="69">
        <v>300070.54249000002</v>
      </c>
    </row>
    <row r="9" spans="1:14" ht="36" outlineLevel="1" x14ac:dyDescent="0.25">
      <c r="A9" s="29" t="s">
        <v>52</v>
      </c>
      <c r="B9" s="30" t="s">
        <v>4</v>
      </c>
      <c r="C9" s="31">
        <v>6552.5315600000004</v>
      </c>
      <c r="D9" s="36">
        <v>5758.4127099999996</v>
      </c>
      <c r="E9" s="36">
        <v>5758.4127099999996</v>
      </c>
      <c r="F9" s="70">
        <v>5108.4127099999996</v>
      </c>
      <c r="G9" s="71">
        <f t="shared" si="0"/>
        <v>-1444.1188500000007</v>
      </c>
      <c r="H9" s="72">
        <f t="shared" si="1"/>
        <v>77.960902030359691</v>
      </c>
      <c r="I9" s="72">
        <f t="shared" ref="I9:I54" si="2">F9-D9</f>
        <v>-650</v>
      </c>
      <c r="J9" s="72">
        <f t="shared" ref="J9:J54" si="3">F9/D9*100</f>
        <v>88.712167176360651</v>
      </c>
      <c r="K9" s="72">
        <f t="shared" ref="K9:K54" si="4">F9-E9</f>
        <v>-650</v>
      </c>
      <c r="L9" s="73">
        <f t="shared" ref="L9:L54" si="5">F9/E9*100</f>
        <v>88.712167176360651</v>
      </c>
      <c r="M9" s="70">
        <v>4958.4127099999996</v>
      </c>
      <c r="N9" s="70">
        <v>5108.4127099999996</v>
      </c>
    </row>
    <row r="10" spans="1:14" ht="48" outlineLevel="1" x14ac:dyDescent="0.25">
      <c r="A10" s="10" t="s">
        <v>53</v>
      </c>
      <c r="B10" s="12" t="s">
        <v>5</v>
      </c>
      <c r="C10" s="13">
        <v>15931.3879</v>
      </c>
      <c r="D10" s="36">
        <v>15223.57977</v>
      </c>
      <c r="E10" s="36">
        <v>15139.03968</v>
      </c>
      <c r="F10" s="70">
        <v>15413.57977</v>
      </c>
      <c r="G10" s="71">
        <f t="shared" si="0"/>
        <v>-517.80812999999944</v>
      </c>
      <c r="H10" s="72">
        <f t="shared" si="1"/>
        <v>96.749761331214586</v>
      </c>
      <c r="I10" s="72">
        <f t="shared" si="2"/>
        <v>190</v>
      </c>
      <c r="J10" s="72">
        <f t="shared" si="3"/>
        <v>101.24806387768545</v>
      </c>
      <c r="K10" s="72">
        <f t="shared" si="4"/>
        <v>274.54009000000042</v>
      </c>
      <c r="L10" s="73">
        <f t="shared" si="5"/>
        <v>101.81345776088222</v>
      </c>
      <c r="M10" s="70">
        <v>15223.57977</v>
      </c>
      <c r="N10" s="70">
        <v>15223.57977</v>
      </c>
    </row>
    <row r="11" spans="1:14" ht="48" outlineLevel="1" x14ac:dyDescent="0.25">
      <c r="A11" s="10" t="s">
        <v>99</v>
      </c>
      <c r="B11" s="12" t="s">
        <v>6</v>
      </c>
      <c r="C11" s="13">
        <v>161550.88397</v>
      </c>
      <c r="D11" s="36">
        <v>159643.30163999999</v>
      </c>
      <c r="E11" s="36">
        <v>159024.85311</v>
      </c>
      <c r="F11" s="70">
        <v>63100.570209999998</v>
      </c>
      <c r="G11" s="71">
        <f t="shared" si="0"/>
        <v>-98450.31375999999</v>
      </c>
      <c r="H11" s="72">
        <f t="shared" si="1"/>
        <v>39.059254062464788</v>
      </c>
      <c r="I11" s="72">
        <f t="shared" si="2"/>
        <v>-96542.731429999985</v>
      </c>
      <c r="J11" s="72">
        <f t="shared" si="3"/>
        <v>39.525974194829359</v>
      </c>
      <c r="K11" s="72">
        <f t="shared" si="4"/>
        <v>-95924.282899999991</v>
      </c>
      <c r="L11" s="73">
        <f t="shared" si="5"/>
        <v>39.679690926268194</v>
      </c>
      <c r="M11" s="70">
        <v>63475.570209999998</v>
      </c>
      <c r="N11" s="70">
        <v>63100.570209999998</v>
      </c>
    </row>
    <row r="12" spans="1:14" outlineLevel="1" x14ac:dyDescent="0.25">
      <c r="A12" s="10" t="s">
        <v>54</v>
      </c>
      <c r="B12" s="12" t="s">
        <v>7</v>
      </c>
      <c r="C12" s="13">
        <v>0</v>
      </c>
      <c r="D12" s="36">
        <v>10.405290000000001</v>
      </c>
      <c r="E12" s="36">
        <v>10.405290000000001</v>
      </c>
      <c r="F12" s="70">
        <v>136.44147000000001</v>
      </c>
      <c r="G12" s="71">
        <f t="shared" si="0"/>
        <v>136.44147000000001</v>
      </c>
      <c r="H12" s="72">
        <v>0</v>
      </c>
      <c r="I12" s="72">
        <f t="shared" si="2"/>
        <v>126.03618</v>
      </c>
      <c r="J12" s="72">
        <f t="shared" si="3"/>
        <v>1311.270228893188</v>
      </c>
      <c r="K12" s="72">
        <f t="shared" si="4"/>
        <v>126.03618</v>
      </c>
      <c r="L12" s="73">
        <f t="shared" si="5"/>
        <v>1311.270228893188</v>
      </c>
      <c r="M12" s="70">
        <v>8.8776499999999992</v>
      </c>
      <c r="N12" s="70">
        <v>9.7063199999999998</v>
      </c>
    </row>
    <row r="13" spans="1:14" ht="36" outlineLevel="1" x14ac:dyDescent="0.25">
      <c r="A13" s="10" t="s">
        <v>55</v>
      </c>
      <c r="B13" s="12" t="s">
        <v>8</v>
      </c>
      <c r="C13" s="13">
        <v>3832.0270999999998</v>
      </c>
      <c r="D13" s="36">
        <v>4049.6868399999998</v>
      </c>
      <c r="E13" s="36">
        <v>3966.6440400000001</v>
      </c>
      <c r="F13" s="70">
        <v>36677.104760000002</v>
      </c>
      <c r="G13" s="71">
        <f t="shared" si="0"/>
        <v>32845.077660000003</v>
      </c>
      <c r="H13" s="72">
        <f t="shared" si="1"/>
        <v>957.12018216155104</v>
      </c>
      <c r="I13" s="72">
        <f t="shared" si="2"/>
        <v>32627.417920000004</v>
      </c>
      <c r="J13" s="72">
        <f t="shared" si="3"/>
        <v>905.677555057566</v>
      </c>
      <c r="K13" s="72">
        <f t="shared" si="4"/>
        <v>32710.460720000003</v>
      </c>
      <c r="L13" s="73">
        <f t="shared" si="5"/>
        <v>924.63816743183236</v>
      </c>
      <c r="M13" s="70">
        <v>36662.298760000005</v>
      </c>
      <c r="N13" s="70">
        <v>36699.390760000002</v>
      </c>
    </row>
    <row r="14" spans="1:14" outlineLevel="1" x14ac:dyDescent="0.25">
      <c r="A14" s="10" t="s">
        <v>56</v>
      </c>
      <c r="B14" s="12" t="s">
        <v>9</v>
      </c>
      <c r="C14" s="13">
        <v>0</v>
      </c>
      <c r="D14" s="36">
        <v>9469.2628800000002</v>
      </c>
      <c r="E14" s="36">
        <v>9469.2628800000002</v>
      </c>
      <c r="F14" s="70">
        <v>0</v>
      </c>
      <c r="G14" s="71">
        <f t="shared" si="0"/>
        <v>0</v>
      </c>
      <c r="H14" s="72" t="s">
        <v>111</v>
      </c>
      <c r="I14" s="72">
        <f t="shared" si="2"/>
        <v>-9469.2628800000002</v>
      </c>
      <c r="J14" s="72">
        <f t="shared" si="3"/>
        <v>0</v>
      </c>
      <c r="K14" s="72">
        <f t="shared" si="4"/>
        <v>-9469.2628800000002</v>
      </c>
      <c r="L14" s="73">
        <v>0</v>
      </c>
      <c r="M14" s="70">
        <v>0</v>
      </c>
      <c r="N14" s="70">
        <v>0</v>
      </c>
    </row>
    <row r="15" spans="1:14" outlineLevel="1" x14ac:dyDescent="0.25">
      <c r="A15" s="10" t="s">
        <v>57</v>
      </c>
      <c r="B15" s="12" t="s">
        <v>10</v>
      </c>
      <c r="C15" s="13">
        <v>0</v>
      </c>
      <c r="D15" s="36">
        <v>2207.59078</v>
      </c>
      <c r="E15" s="36">
        <v>2338.84078</v>
      </c>
      <c r="F15" s="70">
        <v>5000</v>
      </c>
      <c r="G15" s="71">
        <f t="shared" si="0"/>
        <v>5000</v>
      </c>
      <c r="H15" s="72">
        <v>0</v>
      </c>
      <c r="I15" s="72">
        <f t="shared" si="2"/>
        <v>2792.40922</v>
      </c>
      <c r="J15" s="72">
        <f t="shared" si="3"/>
        <v>226.49125215136112</v>
      </c>
      <c r="K15" s="72">
        <f t="shared" si="4"/>
        <v>2661.15922</v>
      </c>
      <c r="L15" s="73">
        <v>0</v>
      </c>
      <c r="M15" s="70">
        <v>5000</v>
      </c>
      <c r="N15" s="70">
        <v>5000</v>
      </c>
    </row>
    <row r="16" spans="1:14" outlineLevel="1" x14ac:dyDescent="0.25">
      <c r="A16" s="10" t="s">
        <v>51</v>
      </c>
      <c r="B16" s="12" t="s">
        <v>11</v>
      </c>
      <c r="C16" s="13">
        <v>169799.27885</v>
      </c>
      <c r="D16" s="36">
        <v>165279.74072999999</v>
      </c>
      <c r="E16" s="36">
        <v>167872.1428</v>
      </c>
      <c r="F16" s="70">
        <v>219806.62006000002</v>
      </c>
      <c r="G16" s="71">
        <f t="shared" si="0"/>
        <v>50007.341210000013</v>
      </c>
      <c r="H16" s="72">
        <f t="shared" ref="H16:H54" si="6">F16/C16*100</f>
        <v>129.45085606292611</v>
      </c>
      <c r="I16" s="72">
        <f t="shared" si="2"/>
        <v>54526.879330000025</v>
      </c>
      <c r="J16" s="72">
        <f t="shared" si="3"/>
        <v>132.9906612202852</v>
      </c>
      <c r="K16" s="72">
        <f>F16-E16</f>
        <v>51934.477260000014</v>
      </c>
      <c r="L16" s="73">
        <f t="shared" si="5"/>
        <v>130.93692401476872</v>
      </c>
      <c r="M16" s="70">
        <v>172370.99694000001</v>
      </c>
      <c r="N16" s="70">
        <v>174928.88271999999</v>
      </c>
    </row>
    <row r="17" spans="1:14" s="3" customFormat="1" ht="24" x14ac:dyDescent="0.2">
      <c r="A17" s="11" t="s">
        <v>83</v>
      </c>
      <c r="B17" s="14" t="s">
        <v>12</v>
      </c>
      <c r="C17" s="15">
        <v>23694.049040000002</v>
      </c>
      <c r="D17" s="52">
        <v>22861.91635</v>
      </c>
      <c r="E17" s="57">
        <v>22861.91635</v>
      </c>
      <c r="F17" s="74">
        <v>24819.00058</v>
      </c>
      <c r="G17" s="66">
        <f t="shared" si="0"/>
        <v>1124.9515399999982</v>
      </c>
      <c r="H17" s="67">
        <f t="shared" si="6"/>
        <v>104.74782312681496</v>
      </c>
      <c r="I17" s="67">
        <f t="shared" si="2"/>
        <v>1957.0842300000004</v>
      </c>
      <c r="J17" s="67">
        <f t="shared" si="3"/>
        <v>108.56045573799852</v>
      </c>
      <c r="K17" s="67">
        <f t="shared" si="4"/>
        <v>1957.0842300000004</v>
      </c>
      <c r="L17" s="68">
        <f t="shared" si="5"/>
        <v>108.56045573799852</v>
      </c>
      <c r="M17" s="69">
        <v>24499.298799999997</v>
      </c>
      <c r="N17" s="69">
        <v>24764.873409999997</v>
      </c>
    </row>
    <row r="18" spans="1:14" outlineLevel="1" x14ac:dyDescent="0.25">
      <c r="A18" s="10" t="s">
        <v>58</v>
      </c>
      <c r="B18" s="12" t="s">
        <v>13</v>
      </c>
      <c r="C18" s="13">
        <v>4326.1313700000001</v>
      </c>
      <c r="D18" s="36">
        <v>5162.8171300000004</v>
      </c>
      <c r="E18" s="36">
        <v>5162.8171300000004</v>
      </c>
      <c r="F18" s="70">
        <v>5833.199529999999</v>
      </c>
      <c r="G18" s="71">
        <f t="shared" si="0"/>
        <v>1507.0681599999989</v>
      </c>
      <c r="H18" s="72">
        <f t="shared" si="6"/>
        <v>134.83639379171231</v>
      </c>
      <c r="I18" s="72">
        <f t="shared" si="2"/>
        <v>670.3823999999986</v>
      </c>
      <c r="J18" s="72">
        <f t="shared" si="3"/>
        <v>112.98481784498145</v>
      </c>
      <c r="K18" s="72">
        <f t="shared" si="4"/>
        <v>670.3823999999986</v>
      </c>
      <c r="L18" s="73">
        <f t="shared" si="5"/>
        <v>112.98481784498145</v>
      </c>
      <c r="M18" s="70">
        <v>6113.4977500000005</v>
      </c>
      <c r="N18" s="70">
        <v>6379.0723599999992</v>
      </c>
    </row>
    <row r="19" spans="1:14" outlineLevel="1" x14ac:dyDescent="0.25">
      <c r="A19" s="33" t="s">
        <v>97</v>
      </c>
      <c r="B19" s="32" t="s">
        <v>14</v>
      </c>
      <c r="C19" s="13">
        <v>323.48271999999997</v>
      </c>
      <c r="D19" s="36">
        <v>162</v>
      </c>
      <c r="E19" s="36">
        <v>162</v>
      </c>
      <c r="F19" s="70">
        <v>132.5</v>
      </c>
      <c r="G19" s="71">
        <f t="shared" ref="G19" si="7">F19-C19</f>
        <v>-190.98271999999997</v>
      </c>
      <c r="H19" s="72">
        <v>0</v>
      </c>
      <c r="I19" s="72">
        <f t="shared" ref="I19" si="8">F19-D19</f>
        <v>-29.5</v>
      </c>
      <c r="J19" s="72">
        <v>0</v>
      </c>
      <c r="K19" s="72">
        <f t="shared" ref="K19" si="9">F19-E19</f>
        <v>-29.5</v>
      </c>
      <c r="L19" s="73">
        <v>0</v>
      </c>
      <c r="M19" s="70">
        <v>804</v>
      </c>
      <c r="N19" s="70">
        <v>72</v>
      </c>
    </row>
    <row r="20" spans="1:14" ht="36" outlineLevel="1" x14ac:dyDescent="0.25">
      <c r="A20" s="33" t="s">
        <v>98</v>
      </c>
      <c r="B20" s="34" t="s">
        <v>96</v>
      </c>
      <c r="C20" s="31">
        <v>12397.79147</v>
      </c>
      <c r="D20" s="36">
        <v>15228.7709</v>
      </c>
      <c r="E20" s="36">
        <v>15228.7709</v>
      </c>
      <c r="F20" s="70">
        <v>15701.541039999998</v>
      </c>
      <c r="G20" s="71">
        <f t="shared" si="0"/>
        <v>3303.7495699999981</v>
      </c>
      <c r="H20" s="72">
        <f t="shared" si="6"/>
        <v>126.64788787579113</v>
      </c>
      <c r="I20" s="72">
        <f t="shared" si="2"/>
        <v>472.77013999999872</v>
      </c>
      <c r="J20" s="72">
        <f t="shared" si="3"/>
        <v>103.10445368903672</v>
      </c>
      <c r="K20" s="72">
        <f t="shared" si="4"/>
        <v>472.77013999999872</v>
      </c>
      <c r="L20" s="73">
        <f t="shared" si="5"/>
        <v>103.10445368903672</v>
      </c>
      <c r="M20" s="70">
        <v>15334.541039999998</v>
      </c>
      <c r="N20" s="70">
        <v>15828.541039999998</v>
      </c>
    </row>
    <row r="21" spans="1:14" ht="24" outlineLevel="1" x14ac:dyDescent="0.25">
      <c r="A21" s="10" t="s">
        <v>59</v>
      </c>
      <c r="B21" s="12" t="s">
        <v>15</v>
      </c>
      <c r="C21" s="13">
        <v>6646.6434799999997</v>
      </c>
      <c r="D21" s="36">
        <v>2308.3283200000001</v>
      </c>
      <c r="E21" s="36">
        <v>2308.3283200000001</v>
      </c>
      <c r="F21" s="70">
        <v>3151.76001</v>
      </c>
      <c r="G21" s="71">
        <f t="shared" si="0"/>
        <v>-3494.8834699999998</v>
      </c>
      <c r="H21" s="72">
        <f t="shared" si="6"/>
        <v>47.418821537273125</v>
      </c>
      <c r="I21" s="72">
        <f t="shared" si="2"/>
        <v>843.43168999999989</v>
      </c>
      <c r="J21" s="72">
        <f t="shared" si="3"/>
        <v>136.53863632362317</v>
      </c>
      <c r="K21" s="72">
        <f t="shared" si="4"/>
        <v>843.43168999999989</v>
      </c>
      <c r="L21" s="73">
        <f t="shared" si="5"/>
        <v>136.53863632362317</v>
      </c>
      <c r="M21" s="70">
        <v>2247.26001</v>
      </c>
      <c r="N21" s="70">
        <v>2485.26001</v>
      </c>
    </row>
    <row r="22" spans="1:14" s="3" customFormat="1" ht="14.25" x14ac:dyDescent="0.2">
      <c r="A22" s="11" t="s">
        <v>84</v>
      </c>
      <c r="B22" s="14" t="s">
        <v>16</v>
      </c>
      <c r="C22" s="15">
        <v>826106.58164999995</v>
      </c>
      <c r="D22" s="52">
        <v>1466546.64167</v>
      </c>
      <c r="E22" s="57">
        <v>1465876.4939999999</v>
      </c>
      <c r="F22" s="74">
        <v>1375112.7604700001</v>
      </c>
      <c r="G22" s="66">
        <f t="shared" si="0"/>
        <v>549006.17882000015</v>
      </c>
      <c r="H22" s="67">
        <f t="shared" si="6"/>
        <v>166.45706389645977</v>
      </c>
      <c r="I22" s="67">
        <f t="shared" si="2"/>
        <v>-91433.881199999945</v>
      </c>
      <c r="J22" s="67">
        <f t="shared" si="3"/>
        <v>93.765361523321104</v>
      </c>
      <c r="K22" s="67">
        <f t="shared" si="4"/>
        <v>-90763.733529999852</v>
      </c>
      <c r="L22" s="68">
        <f t="shared" si="5"/>
        <v>93.808227780341241</v>
      </c>
      <c r="M22" s="69">
        <v>252221.81037999998</v>
      </c>
      <c r="N22" s="69">
        <v>252221.86238000001</v>
      </c>
    </row>
    <row r="23" spans="1:14" outlineLevel="1" x14ac:dyDescent="0.25">
      <c r="A23" s="10" t="s">
        <v>60</v>
      </c>
      <c r="B23" s="12" t="s">
        <v>17</v>
      </c>
      <c r="C23" s="13">
        <v>31797.922399999999</v>
      </c>
      <c r="D23" s="37">
        <v>46005.035730000003</v>
      </c>
      <c r="E23" s="41">
        <v>44505.035730000003</v>
      </c>
      <c r="F23" s="70">
        <v>47761.017619999999</v>
      </c>
      <c r="G23" s="71">
        <f t="shared" si="0"/>
        <v>15963.095219999999</v>
      </c>
      <c r="H23" s="72">
        <f t="shared" si="6"/>
        <v>150.20169248541848</v>
      </c>
      <c r="I23" s="72">
        <f t="shared" si="2"/>
        <v>1755.9818899999955</v>
      </c>
      <c r="J23" s="72">
        <f t="shared" si="3"/>
        <v>103.81693408588077</v>
      </c>
      <c r="K23" s="72">
        <f t="shared" si="4"/>
        <v>3255.9818899999955</v>
      </c>
      <c r="L23" s="73">
        <f t="shared" si="5"/>
        <v>107.31598534096941</v>
      </c>
      <c r="M23" s="70">
        <v>29788.946530000001</v>
      </c>
      <c r="N23" s="70">
        <v>29788.946530000001</v>
      </c>
    </row>
    <row r="24" spans="1:14" outlineLevel="1" x14ac:dyDescent="0.25">
      <c r="A24" s="10" t="s">
        <v>61</v>
      </c>
      <c r="B24" s="12" t="s">
        <v>18</v>
      </c>
      <c r="C24" s="13">
        <v>701386.66240000003</v>
      </c>
      <c r="D24" s="37">
        <v>293265.00212000002</v>
      </c>
      <c r="E24" s="41">
        <v>294265.00212000002</v>
      </c>
      <c r="F24" s="70">
        <v>203682.74226</v>
      </c>
      <c r="G24" s="71">
        <f t="shared" si="0"/>
        <v>-497703.92014000006</v>
      </c>
      <c r="H24" s="72">
        <f t="shared" si="6"/>
        <v>29.040007912759531</v>
      </c>
      <c r="I24" s="72">
        <f t="shared" si="2"/>
        <v>-89582.25986000002</v>
      </c>
      <c r="J24" s="72">
        <f t="shared" si="3"/>
        <v>69.453477499049072</v>
      </c>
      <c r="K24" s="72">
        <f t="shared" si="4"/>
        <v>-90582.25986000002</v>
      </c>
      <c r="L24" s="73">
        <f t="shared" si="5"/>
        <v>69.217453925064135</v>
      </c>
      <c r="M24" s="70">
        <v>170181.64225999999</v>
      </c>
      <c r="N24" s="70">
        <v>170181.64225999999</v>
      </c>
    </row>
    <row r="25" spans="1:14" outlineLevel="1" x14ac:dyDescent="0.25">
      <c r="A25" s="10" t="s">
        <v>62</v>
      </c>
      <c r="B25" s="12" t="s">
        <v>19</v>
      </c>
      <c r="C25" s="13">
        <v>38.548000000000002</v>
      </c>
      <c r="D25" s="37">
        <v>42.402799999999999</v>
      </c>
      <c r="E25" s="41">
        <v>42.402799999999999</v>
      </c>
      <c r="F25" s="70">
        <v>46.643080000000005</v>
      </c>
      <c r="G25" s="71">
        <f t="shared" si="0"/>
        <v>8.0950800000000029</v>
      </c>
      <c r="H25" s="72">
        <f t="shared" si="6"/>
        <v>121</v>
      </c>
      <c r="I25" s="72">
        <f t="shared" si="2"/>
        <v>4.2402800000000056</v>
      </c>
      <c r="J25" s="72">
        <f t="shared" si="3"/>
        <v>110.00000000000001</v>
      </c>
      <c r="K25" s="72">
        <f t="shared" si="4"/>
        <v>4.2402800000000056</v>
      </c>
      <c r="L25" s="73">
        <f t="shared" si="5"/>
        <v>110.00000000000001</v>
      </c>
      <c r="M25" s="70">
        <v>46.643080000000005</v>
      </c>
      <c r="N25" s="70">
        <v>46.643080000000005</v>
      </c>
    </row>
    <row r="26" spans="1:14" ht="24" outlineLevel="1" x14ac:dyDescent="0.25">
      <c r="A26" s="10" t="s">
        <v>63</v>
      </c>
      <c r="B26" s="12" t="s">
        <v>20</v>
      </c>
      <c r="C26" s="13">
        <v>92883.448850000001</v>
      </c>
      <c r="D26" s="37">
        <v>1127234.20102</v>
      </c>
      <c r="E26" s="41">
        <v>1127064.0533499999</v>
      </c>
      <c r="F26" s="70">
        <v>1123622.35751</v>
      </c>
      <c r="G26" s="71">
        <f t="shared" si="0"/>
        <v>1030738.90866</v>
      </c>
      <c r="H26" s="72">
        <f t="shared" si="6"/>
        <v>1209.7121407760906</v>
      </c>
      <c r="I26" s="72">
        <f t="shared" si="2"/>
        <v>-3611.8435100000352</v>
      </c>
      <c r="J26" s="72">
        <f t="shared" si="3"/>
        <v>99.679583576622164</v>
      </c>
      <c r="K26" s="72">
        <f t="shared" si="4"/>
        <v>-3441.6958399999421</v>
      </c>
      <c r="L26" s="73">
        <f t="shared" si="5"/>
        <v>99.694631744329882</v>
      </c>
      <c r="M26" s="70">
        <v>52204.578509999999</v>
      </c>
      <c r="N26" s="70">
        <v>52204.630509999995</v>
      </c>
    </row>
    <row r="27" spans="1:14" outlineLevel="1" x14ac:dyDescent="0.25">
      <c r="A27" s="11" t="s">
        <v>85</v>
      </c>
      <c r="B27" s="14" t="s">
        <v>21</v>
      </c>
      <c r="C27" s="15">
        <v>648138.00884999998</v>
      </c>
      <c r="D27" s="52">
        <f>515058.74396-60.85</f>
        <v>514997.89396000002</v>
      </c>
      <c r="E27" s="57">
        <v>530386.05460000003</v>
      </c>
      <c r="F27" s="74">
        <v>555460.77419000003</v>
      </c>
      <c r="G27" s="66">
        <f t="shared" si="0"/>
        <v>-92677.234659999958</v>
      </c>
      <c r="H27" s="67">
        <f t="shared" si="6"/>
        <v>85.701002966260461</v>
      </c>
      <c r="I27" s="67">
        <f t="shared" si="2"/>
        <v>40462.88023000001</v>
      </c>
      <c r="J27" s="67">
        <f t="shared" si="3"/>
        <v>107.85690207757293</v>
      </c>
      <c r="K27" s="67">
        <f t="shared" si="4"/>
        <v>25074.719589999993</v>
      </c>
      <c r="L27" s="68">
        <f t="shared" si="5"/>
        <v>104.72763553500866</v>
      </c>
      <c r="M27" s="69">
        <v>263735.76681</v>
      </c>
      <c r="N27" s="69">
        <v>263735.76681</v>
      </c>
    </row>
    <row r="28" spans="1:14" s="3" customFormat="1" ht="14.25" x14ac:dyDescent="0.2">
      <c r="A28" s="10" t="s">
        <v>64</v>
      </c>
      <c r="B28" s="12" t="s">
        <v>22</v>
      </c>
      <c r="C28" s="13">
        <v>74235.802930000005</v>
      </c>
      <c r="D28" s="37">
        <v>101369.91522</v>
      </c>
      <c r="E28" s="41">
        <v>112516.07325</v>
      </c>
      <c r="F28" s="70">
        <v>73298.742740000002</v>
      </c>
      <c r="G28" s="71">
        <f t="shared" si="0"/>
        <v>-937.06019000000379</v>
      </c>
      <c r="H28" s="72">
        <f t="shared" si="6"/>
        <v>98.737724719050192</v>
      </c>
      <c r="I28" s="72">
        <f t="shared" si="2"/>
        <v>-28071.172479999994</v>
      </c>
      <c r="J28" s="72">
        <f t="shared" si="3"/>
        <v>72.308181950159479</v>
      </c>
      <c r="K28" s="72">
        <f t="shared" si="4"/>
        <v>-39217.33051</v>
      </c>
      <c r="L28" s="73">
        <f t="shared" si="5"/>
        <v>65.145130489167684</v>
      </c>
      <c r="M28" s="70">
        <v>73298.742740000002</v>
      </c>
      <c r="N28" s="70">
        <v>73298.742740000002</v>
      </c>
    </row>
    <row r="29" spans="1:14" outlineLevel="1" x14ac:dyDescent="0.25">
      <c r="A29" s="10" t="s">
        <v>65</v>
      </c>
      <c r="B29" s="12" t="s">
        <v>23</v>
      </c>
      <c r="C29" s="13">
        <v>198671.67718999999</v>
      </c>
      <c r="D29" s="37">
        <v>31810.51237</v>
      </c>
      <c r="E29" s="41">
        <v>34306.340380000001</v>
      </c>
      <c r="F29" s="70">
        <v>273</v>
      </c>
      <c r="G29" s="71">
        <f t="shared" si="0"/>
        <v>-198398.67718999999</v>
      </c>
      <c r="H29" s="72">
        <f t="shared" si="6"/>
        <v>0.13741264173197471</v>
      </c>
      <c r="I29" s="72">
        <f t="shared" si="2"/>
        <v>-31537.51237</v>
      </c>
      <c r="J29" s="72">
        <f t="shared" si="3"/>
        <v>0.85820686201037755</v>
      </c>
      <c r="K29" s="72">
        <f t="shared" si="4"/>
        <v>-34033.340380000001</v>
      </c>
      <c r="L29" s="73">
        <f t="shared" si="5"/>
        <v>0.79577126844795798</v>
      </c>
      <c r="M29" s="70">
        <v>273</v>
      </c>
      <c r="N29" s="70">
        <v>273</v>
      </c>
    </row>
    <row r="30" spans="1:14" outlineLevel="1" x14ac:dyDescent="0.25">
      <c r="A30" s="10" t="s">
        <v>66</v>
      </c>
      <c r="B30" s="12" t="s">
        <v>24</v>
      </c>
      <c r="C30" s="13">
        <v>333953.03868</v>
      </c>
      <c r="D30" s="37">
        <f>340749.99275-60850</f>
        <v>279899.99274999998</v>
      </c>
      <c r="E30" s="41">
        <v>340935.31735000003</v>
      </c>
      <c r="F30" s="70">
        <v>412137.10706000001</v>
      </c>
      <c r="G30" s="71">
        <f t="shared" si="0"/>
        <v>78184.068380000012</v>
      </c>
      <c r="H30" s="72">
        <f t="shared" si="6"/>
        <v>123.41169545545516</v>
      </c>
      <c r="I30" s="72">
        <f t="shared" si="2"/>
        <v>132237.11431000003</v>
      </c>
      <c r="J30" s="72">
        <f t="shared" si="3"/>
        <v>147.2444150536692</v>
      </c>
      <c r="K30" s="72">
        <f t="shared" si="4"/>
        <v>71201.789709999983</v>
      </c>
      <c r="L30" s="73">
        <f t="shared" si="5"/>
        <v>120.88425167079568</v>
      </c>
      <c r="M30" s="70">
        <v>120592.09968000001</v>
      </c>
      <c r="N30" s="70">
        <v>120592.09968000001</v>
      </c>
    </row>
    <row r="31" spans="1:14" ht="24" outlineLevel="1" x14ac:dyDescent="0.25">
      <c r="A31" s="10" t="s">
        <v>67</v>
      </c>
      <c r="B31" s="12" t="s">
        <v>25</v>
      </c>
      <c r="C31" s="13">
        <v>41277.49005</v>
      </c>
      <c r="D31" s="37">
        <v>41128.323620000003</v>
      </c>
      <c r="E31" s="41">
        <v>42628.323620000003</v>
      </c>
      <c r="F31" s="70">
        <v>69751.92439</v>
      </c>
      <c r="G31" s="71">
        <f t="shared" si="0"/>
        <v>28474.43434</v>
      </c>
      <c r="H31" s="72">
        <f t="shared" si="6"/>
        <v>168.98295973303735</v>
      </c>
      <c r="I31" s="72">
        <f t="shared" si="2"/>
        <v>28623.600769999997</v>
      </c>
      <c r="J31" s="72">
        <f t="shared" si="3"/>
        <v>169.59583627687863</v>
      </c>
      <c r="K31" s="72">
        <f t="shared" si="4"/>
        <v>27123.600769999997</v>
      </c>
      <c r="L31" s="73">
        <f t="shared" si="5"/>
        <v>163.62811967880054</v>
      </c>
      <c r="M31" s="70">
        <v>69571.92439</v>
      </c>
      <c r="N31" s="70">
        <v>69571.92439</v>
      </c>
    </row>
    <row r="32" spans="1:14" outlineLevel="1" x14ac:dyDescent="0.25">
      <c r="A32" s="11" t="s">
        <v>86</v>
      </c>
      <c r="B32" s="14" t="s">
        <v>26</v>
      </c>
      <c r="C32" s="15">
        <v>4808.1585100000002</v>
      </c>
      <c r="D32" s="52">
        <v>111874.35716</v>
      </c>
      <c r="E32" s="57">
        <v>111874.35716</v>
      </c>
      <c r="F32" s="74">
        <v>864</v>
      </c>
      <c r="G32" s="66">
        <f t="shared" si="0"/>
        <v>-3944.1585100000002</v>
      </c>
      <c r="H32" s="67">
        <f t="shared" si="6"/>
        <v>17.969457500268643</v>
      </c>
      <c r="I32" s="67">
        <f t="shared" si="2"/>
        <v>-111010.35716</v>
      </c>
      <c r="J32" s="67">
        <f t="shared" si="3"/>
        <v>0.77229494044316882</v>
      </c>
      <c r="K32" s="67">
        <f t="shared" si="4"/>
        <v>-111010.35716</v>
      </c>
      <c r="L32" s="68">
        <f t="shared" si="5"/>
        <v>0.77229494044316882</v>
      </c>
      <c r="M32" s="69">
        <v>300</v>
      </c>
      <c r="N32" s="69">
        <v>300</v>
      </c>
    </row>
    <row r="33" spans="1:14" s="3" customFormat="1" ht="24" x14ac:dyDescent="0.2">
      <c r="A33" s="10" t="s">
        <v>68</v>
      </c>
      <c r="B33" s="12" t="s">
        <v>27</v>
      </c>
      <c r="C33" s="13">
        <v>4808.1585100000002</v>
      </c>
      <c r="D33" s="37">
        <v>111874.35716</v>
      </c>
      <c r="E33" s="41">
        <v>111874.35716</v>
      </c>
      <c r="F33" s="70">
        <v>864</v>
      </c>
      <c r="G33" s="71">
        <f t="shared" si="0"/>
        <v>-3944.1585100000002</v>
      </c>
      <c r="H33" s="72">
        <f t="shared" si="6"/>
        <v>17.969457500268643</v>
      </c>
      <c r="I33" s="72">
        <f t="shared" si="2"/>
        <v>-111010.35716</v>
      </c>
      <c r="J33" s="72">
        <f t="shared" si="3"/>
        <v>0.77229494044316882</v>
      </c>
      <c r="K33" s="72">
        <f t="shared" si="4"/>
        <v>-111010.35716</v>
      </c>
      <c r="L33" s="73">
        <f t="shared" si="5"/>
        <v>0.77229494044316882</v>
      </c>
      <c r="M33" s="70">
        <v>300</v>
      </c>
      <c r="N33" s="70">
        <v>300</v>
      </c>
    </row>
    <row r="34" spans="1:14" outlineLevel="1" x14ac:dyDescent="0.25">
      <c r="A34" s="11" t="s">
        <v>87</v>
      </c>
      <c r="B34" s="14" t="s">
        <v>28</v>
      </c>
      <c r="C34" s="15">
        <v>3132659.1995799998</v>
      </c>
      <c r="D34" s="52">
        <v>3445155.40221</v>
      </c>
      <c r="E34" s="57">
        <v>3439812.7865900001</v>
      </c>
      <c r="F34" s="74">
        <v>3590538.04984</v>
      </c>
      <c r="G34" s="66">
        <f t="shared" si="0"/>
        <v>457878.85026000021</v>
      </c>
      <c r="H34" s="67">
        <f t="shared" si="6"/>
        <v>114.61629947877474</v>
      </c>
      <c r="I34" s="67">
        <f t="shared" si="2"/>
        <v>145382.64763000002</v>
      </c>
      <c r="J34" s="67">
        <f t="shared" si="3"/>
        <v>104.21991552359988</v>
      </c>
      <c r="K34" s="67">
        <f t="shared" si="4"/>
        <v>150725.26324999984</v>
      </c>
      <c r="L34" s="68">
        <f t="shared" si="5"/>
        <v>104.38178681809653</v>
      </c>
      <c r="M34" s="69">
        <v>3293304.6402500006</v>
      </c>
      <c r="N34" s="69">
        <v>3045488.59412</v>
      </c>
    </row>
    <row r="35" spans="1:14" s="3" customFormat="1" ht="14.25" x14ac:dyDescent="0.2">
      <c r="A35" s="10" t="s">
        <v>69</v>
      </c>
      <c r="B35" s="12" t="s">
        <v>29</v>
      </c>
      <c r="C35" s="13">
        <v>1289206.53779</v>
      </c>
      <c r="D35" s="37">
        <v>1270105.09879</v>
      </c>
      <c r="E35" s="41">
        <v>1280623.4606900001</v>
      </c>
      <c r="F35" s="70">
        <v>1283789.56598</v>
      </c>
      <c r="G35" s="71">
        <f t="shared" si="0"/>
        <v>-5416.9718100000173</v>
      </c>
      <c r="H35" s="72">
        <f t="shared" si="6"/>
        <v>99.579821258175912</v>
      </c>
      <c r="I35" s="72">
        <f t="shared" si="2"/>
        <v>13684.467189999996</v>
      </c>
      <c r="J35" s="72">
        <f t="shared" si="3"/>
        <v>101.07742793907661</v>
      </c>
      <c r="K35" s="72">
        <f t="shared" si="4"/>
        <v>3166.1052899998613</v>
      </c>
      <c r="L35" s="73">
        <f t="shared" si="5"/>
        <v>100.24723155456591</v>
      </c>
      <c r="M35" s="70">
        <v>1285191.9161100001</v>
      </c>
      <c r="N35" s="70">
        <v>1168315.6143899998</v>
      </c>
    </row>
    <row r="36" spans="1:14" outlineLevel="1" x14ac:dyDescent="0.25">
      <c r="A36" s="10" t="s">
        <v>70</v>
      </c>
      <c r="B36" s="12" t="s">
        <v>30</v>
      </c>
      <c r="C36" s="13">
        <v>1281019.69793</v>
      </c>
      <c r="D36" s="37">
        <v>1393447.95878</v>
      </c>
      <c r="E36" s="41">
        <v>1384109.2426700001</v>
      </c>
      <c r="F36" s="70">
        <v>1429078.5245600003</v>
      </c>
      <c r="G36" s="71">
        <f t="shared" si="0"/>
        <v>148058.82663000026</v>
      </c>
      <c r="H36" s="72">
        <f t="shared" si="6"/>
        <v>111.55788836574867</v>
      </c>
      <c r="I36" s="72">
        <f t="shared" si="2"/>
        <v>35630.565780000295</v>
      </c>
      <c r="J36" s="72">
        <f t="shared" si="3"/>
        <v>102.55700728222357</v>
      </c>
      <c r="K36" s="72">
        <f t="shared" si="4"/>
        <v>44969.281890000217</v>
      </c>
      <c r="L36" s="73">
        <f t="shared" si="5"/>
        <v>103.24896912062033</v>
      </c>
      <c r="M36" s="70">
        <v>1426011.9133199998</v>
      </c>
      <c r="N36" s="70">
        <v>1288247.4185799998</v>
      </c>
    </row>
    <row r="37" spans="1:14" outlineLevel="1" x14ac:dyDescent="0.25">
      <c r="A37" s="10" t="s">
        <v>71</v>
      </c>
      <c r="B37" s="12" t="s">
        <v>31</v>
      </c>
      <c r="C37" s="13">
        <v>380131.86021999997</v>
      </c>
      <c r="D37" s="37">
        <v>629121.46166999999</v>
      </c>
      <c r="E37" s="41">
        <v>622967.64482000005</v>
      </c>
      <c r="F37" s="70">
        <v>701595.88029999996</v>
      </c>
      <c r="G37" s="71">
        <f t="shared" si="0"/>
        <v>321464.02007999999</v>
      </c>
      <c r="H37" s="72">
        <f t="shared" si="6"/>
        <v>184.56645015073292</v>
      </c>
      <c r="I37" s="72">
        <f t="shared" si="2"/>
        <v>72474.418629999971</v>
      </c>
      <c r="J37" s="72">
        <f t="shared" si="3"/>
        <v>111.51994059106123</v>
      </c>
      <c r="K37" s="72">
        <f t="shared" si="4"/>
        <v>78628.235479999916</v>
      </c>
      <c r="L37" s="73">
        <f t="shared" si="5"/>
        <v>112.62156006556627</v>
      </c>
      <c r="M37" s="70">
        <v>405666.72182000004</v>
      </c>
      <c r="N37" s="70">
        <v>412293.57214999996</v>
      </c>
    </row>
    <row r="38" spans="1:14" outlineLevel="1" x14ac:dyDescent="0.25">
      <c r="A38" s="10" t="s">
        <v>72</v>
      </c>
      <c r="B38" s="12" t="s">
        <v>32</v>
      </c>
      <c r="C38" s="13">
        <v>47470.173340000001</v>
      </c>
      <c r="D38" s="37">
        <v>17390.078979999998</v>
      </c>
      <c r="E38" s="41">
        <v>17024.495050000001</v>
      </c>
      <c r="F38" s="70">
        <v>17834.09317</v>
      </c>
      <c r="G38" s="71">
        <f t="shared" si="0"/>
        <v>-29636.080170000001</v>
      </c>
      <c r="H38" s="72">
        <f t="shared" si="6"/>
        <v>37.569050026982694</v>
      </c>
      <c r="I38" s="72">
        <f t="shared" si="2"/>
        <v>444.01419000000169</v>
      </c>
      <c r="J38" s="72">
        <f t="shared" si="3"/>
        <v>102.55326149185781</v>
      </c>
      <c r="K38" s="72">
        <f t="shared" si="4"/>
        <v>809.59811999999874</v>
      </c>
      <c r="L38" s="73">
        <f t="shared" si="5"/>
        <v>104.75548976708123</v>
      </c>
      <c r="M38" s="70">
        <v>17688.09317</v>
      </c>
      <c r="N38" s="70">
        <v>17688.09317</v>
      </c>
    </row>
    <row r="39" spans="1:14" outlineLevel="1" x14ac:dyDescent="0.25">
      <c r="A39" s="10" t="s">
        <v>73</v>
      </c>
      <c r="B39" s="12" t="s">
        <v>33</v>
      </c>
      <c r="C39" s="13">
        <v>134830.93030000001</v>
      </c>
      <c r="D39" s="37">
        <v>135090.80398999999</v>
      </c>
      <c r="E39" s="41">
        <v>135087.94336</v>
      </c>
      <c r="F39" s="70">
        <v>158239.98583000002</v>
      </c>
      <c r="G39" s="71">
        <f t="shared" si="0"/>
        <v>23409.055530000012</v>
      </c>
      <c r="H39" s="72">
        <f t="shared" si="6"/>
        <v>117.3617844792101</v>
      </c>
      <c r="I39" s="72">
        <f t="shared" si="2"/>
        <v>23149.181840000034</v>
      </c>
      <c r="J39" s="72">
        <f t="shared" si="3"/>
        <v>117.13601603978434</v>
      </c>
      <c r="K39" s="72">
        <f t="shared" si="4"/>
        <v>23152.042470000015</v>
      </c>
      <c r="L39" s="73">
        <f t="shared" si="5"/>
        <v>117.13849651874662</v>
      </c>
      <c r="M39" s="70">
        <v>158745.99583</v>
      </c>
      <c r="N39" s="70">
        <v>158943.89583000002</v>
      </c>
    </row>
    <row r="40" spans="1:14" outlineLevel="1" x14ac:dyDescent="0.25">
      <c r="A40" s="11" t="s">
        <v>88</v>
      </c>
      <c r="B40" s="14" t="s">
        <v>34</v>
      </c>
      <c r="C40" s="15">
        <v>375846.22323</v>
      </c>
      <c r="D40" s="52">
        <v>420660.89733000001</v>
      </c>
      <c r="E40" s="57">
        <v>414537.45993999997</v>
      </c>
      <c r="F40" s="74">
        <v>419912.26436000003</v>
      </c>
      <c r="G40" s="66">
        <f t="shared" si="0"/>
        <v>44066.041130000027</v>
      </c>
      <c r="H40" s="67">
        <f t="shared" si="6"/>
        <v>111.72448687958045</v>
      </c>
      <c r="I40" s="67">
        <f t="shared" si="2"/>
        <v>-748.63296999997692</v>
      </c>
      <c r="J40" s="67">
        <f t="shared" si="3"/>
        <v>99.822034095692828</v>
      </c>
      <c r="K40" s="67">
        <f t="shared" si="4"/>
        <v>5374.8044200000586</v>
      </c>
      <c r="L40" s="68">
        <f t="shared" si="5"/>
        <v>101.29657870262872</v>
      </c>
      <c r="M40" s="69">
        <v>344881.17322</v>
      </c>
      <c r="N40" s="69">
        <v>347135.32008999999</v>
      </c>
    </row>
    <row r="41" spans="1:14" s="3" customFormat="1" ht="14.25" x14ac:dyDescent="0.2">
      <c r="A41" s="10" t="s">
        <v>74</v>
      </c>
      <c r="B41" s="12" t="s">
        <v>35</v>
      </c>
      <c r="C41" s="13">
        <v>313043.97769999999</v>
      </c>
      <c r="D41" s="37">
        <v>325830.68150000001</v>
      </c>
      <c r="E41" s="41">
        <v>320325.14633999998</v>
      </c>
      <c r="F41" s="70">
        <v>345264.15649000002</v>
      </c>
      <c r="G41" s="71">
        <f t="shared" si="0"/>
        <v>32220.178790000034</v>
      </c>
      <c r="H41" s="72">
        <f t="shared" si="6"/>
        <v>110.29254069243832</v>
      </c>
      <c r="I41" s="72">
        <f t="shared" si="2"/>
        <v>19433.474990000017</v>
      </c>
      <c r="J41" s="72">
        <f t="shared" si="3"/>
        <v>105.96428638964746</v>
      </c>
      <c r="K41" s="72">
        <f t="shared" si="4"/>
        <v>24939.010150000046</v>
      </c>
      <c r="L41" s="73">
        <f t="shared" si="5"/>
        <v>107.78552993261705</v>
      </c>
      <c r="M41" s="70">
        <v>281008.07326999999</v>
      </c>
      <c r="N41" s="70">
        <v>283262.22013999999</v>
      </c>
    </row>
    <row r="42" spans="1:14" ht="24" outlineLevel="1" x14ac:dyDescent="0.25">
      <c r="A42" s="10" t="s">
        <v>75</v>
      </c>
      <c r="B42" s="12" t="s">
        <v>36</v>
      </c>
      <c r="C42" s="13">
        <v>62802.24553</v>
      </c>
      <c r="D42" s="37">
        <v>94830.215830000001</v>
      </c>
      <c r="E42" s="41">
        <v>94212.313599999994</v>
      </c>
      <c r="F42" s="70">
        <v>74648.107870000007</v>
      </c>
      <c r="G42" s="71">
        <f t="shared" si="0"/>
        <v>11845.862340000007</v>
      </c>
      <c r="H42" s="72">
        <f t="shared" si="6"/>
        <v>118.86216366951618</v>
      </c>
      <c r="I42" s="72">
        <f t="shared" si="2"/>
        <v>-20182.107959999994</v>
      </c>
      <c r="J42" s="72">
        <f t="shared" si="3"/>
        <v>78.717639959630574</v>
      </c>
      <c r="K42" s="72">
        <f t="shared" si="4"/>
        <v>-19564.205729999987</v>
      </c>
      <c r="L42" s="73">
        <f t="shared" si="5"/>
        <v>79.233918601060665</v>
      </c>
      <c r="M42" s="70">
        <v>63873.099949999996</v>
      </c>
      <c r="N42" s="70">
        <v>63873.099949999996</v>
      </c>
    </row>
    <row r="43" spans="1:14" outlineLevel="1" x14ac:dyDescent="0.25">
      <c r="A43" s="11" t="s">
        <v>89</v>
      </c>
      <c r="B43" s="14" t="s">
        <v>37</v>
      </c>
      <c r="C43" s="15">
        <v>124101.54874</v>
      </c>
      <c r="D43" s="52">
        <f>121967.34922+3659.6</f>
        <v>125626.94922000001</v>
      </c>
      <c r="E43" s="57">
        <v>125818.94921999999</v>
      </c>
      <c r="F43" s="74">
        <v>119104.41284</v>
      </c>
      <c r="G43" s="66">
        <f t="shared" si="0"/>
        <v>-4997.1358999999939</v>
      </c>
      <c r="H43" s="67">
        <f t="shared" si="6"/>
        <v>95.97334928473029</v>
      </c>
      <c r="I43" s="67">
        <f t="shared" si="2"/>
        <v>-6522.536380000005</v>
      </c>
      <c r="J43" s="67">
        <f t="shared" si="3"/>
        <v>94.80801179961982</v>
      </c>
      <c r="K43" s="67">
        <f t="shared" si="4"/>
        <v>-6714.5363799999905</v>
      </c>
      <c r="L43" s="68">
        <f t="shared" si="5"/>
        <v>94.663334559995945</v>
      </c>
      <c r="M43" s="69">
        <v>124844.51284000001</v>
      </c>
      <c r="N43" s="69">
        <v>128540.61284</v>
      </c>
    </row>
    <row r="44" spans="1:14" s="3" customFormat="1" ht="14.25" x14ac:dyDescent="0.2">
      <c r="A44" s="10" t="s">
        <v>76</v>
      </c>
      <c r="B44" s="12" t="s">
        <v>38</v>
      </c>
      <c r="C44" s="13">
        <v>7714.8352400000003</v>
      </c>
      <c r="D44" s="36">
        <v>8353.0053599999992</v>
      </c>
      <c r="E44" s="36">
        <v>8545.0053599999992</v>
      </c>
      <c r="F44" s="70">
        <v>10168.40184</v>
      </c>
      <c r="G44" s="71">
        <f t="shared" si="0"/>
        <v>2453.5666000000001</v>
      </c>
      <c r="H44" s="72">
        <f t="shared" si="6"/>
        <v>131.80322746594391</v>
      </c>
      <c r="I44" s="72">
        <f t="shared" si="2"/>
        <v>1815.3964800000012</v>
      </c>
      <c r="J44" s="72">
        <f t="shared" si="3"/>
        <v>121.73345283235879</v>
      </c>
      <c r="K44" s="72">
        <f t="shared" si="4"/>
        <v>1623.3964800000012</v>
      </c>
      <c r="L44" s="73">
        <f t="shared" si="5"/>
        <v>118.99819147685125</v>
      </c>
      <c r="M44" s="70">
        <v>10168.40184</v>
      </c>
      <c r="N44" s="70">
        <v>10168.40184</v>
      </c>
    </row>
    <row r="45" spans="1:14" outlineLevel="1" x14ac:dyDescent="0.25">
      <c r="A45" s="10" t="s">
        <v>77</v>
      </c>
      <c r="B45" s="12" t="s">
        <v>39</v>
      </c>
      <c r="C45" s="13">
        <v>13666.44175</v>
      </c>
      <c r="D45" s="36">
        <v>14528.684999999999</v>
      </c>
      <c r="E45" s="36">
        <v>14528.684999999999</v>
      </c>
      <c r="F45" s="70">
        <v>14653.852000000001</v>
      </c>
      <c r="G45" s="71">
        <f t="shared" si="0"/>
        <v>987.41025000000081</v>
      </c>
      <c r="H45" s="72">
        <f t="shared" si="6"/>
        <v>107.22507195408051</v>
      </c>
      <c r="I45" s="72">
        <f t="shared" si="2"/>
        <v>125.16700000000128</v>
      </c>
      <c r="J45" s="72">
        <f t="shared" si="3"/>
        <v>100.86151637261047</v>
      </c>
      <c r="K45" s="72">
        <f t="shared" si="4"/>
        <v>125.16700000000128</v>
      </c>
      <c r="L45" s="73">
        <f t="shared" si="5"/>
        <v>100.86151637261047</v>
      </c>
      <c r="M45" s="70">
        <v>16349.752</v>
      </c>
      <c r="N45" s="70">
        <v>16372.852000000001</v>
      </c>
    </row>
    <row r="46" spans="1:14" outlineLevel="1" x14ac:dyDescent="0.25">
      <c r="A46" s="10" t="s">
        <v>78</v>
      </c>
      <c r="B46" s="12" t="s">
        <v>40</v>
      </c>
      <c r="C46" s="13">
        <v>83789.102719999995</v>
      </c>
      <c r="D46" s="36">
        <f>82320.6+3659.6</f>
        <v>85980.200000000012</v>
      </c>
      <c r="E46" s="36">
        <v>85980.2</v>
      </c>
      <c r="F46" s="70">
        <v>80080.5</v>
      </c>
      <c r="G46" s="71">
        <f t="shared" si="0"/>
        <v>-3708.6027199999953</v>
      </c>
      <c r="H46" s="72">
        <f t="shared" si="6"/>
        <v>95.573884193039845</v>
      </c>
      <c r="I46" s="72">
        <f t="shared" si="2"/>
        <v>-5899.7000000000116</v>
      </c>
      <c r="J46" s="72">
        <f t="shared" si="3"/>
        <v>93.138303935092011</v>
      </c>
      <c r="K46" s="72">
        <f t="shared" si="4"/>
        <v>-5899.6999999999971</v>
      </c>
      <c r="L46" s="73">
        <f t="shared" si="5"/>
        <v>93.13830393509204</v>
      </c>
      <c r="M46" s="70">
        <v>84124.7</v>
      </c>
      <c r="N46" s="70">
        <v>87797.7</v>
      </c>
    </row>
    <row r="47" spans="1:14" outlineLevel="1" x14ac:dyDescent="0.25">
      <c r="A47" s="10" t="s">
        <v>79</v>
      </c>
      <c r="B47" s="12" t="s">
        <v>41</v>
      </c>
      <c r="C47" s="13">
        <v>18931.169030000001</v>
      </c>
      <c r="D47" s="36">
        <v>16765.058860000001</v>
      </c>
      <c r="E47" s="36">
        <v>16765.058860000001</v>
      </c>
      <c r="F47" s="70">
        <v>14201.659</v>
      </c>
      <c r="G47" s="71">
        <f t="shared" si="0"/>
        <v>-4729.5100300000013</v>
      </c>
      <c r="H47" s="72">
        <f t="shared" si="6"/>
        <v>75.017337690529303</v>
      </c>
      <c r="I47" s="72">
        <f t="shared" si="2"/>
        <v>-2563.3998600000014</v>
      </c>
      <c r="J47" s="72">
        <f t="shared" si="3"/>
        <v>84.709866625544308</v>
      </c>
      <c r="K47" s="72">
        <f t="shared" si="4"/>
        <v>-2563.3998600000014</v>
      </c>
      <c r="L47" s="73">
        <f t="shared" si="5"/>
        <v>84.709866625544308</v>
      </c>
      <c r="M47" s="70">
        <v>14201.659</v>
      </c>
      <c r="N47" s="70">
        <v>14201.659</v>
      </c>
    </row>
    <row r="48" spans="1:14" outlineLevel="1" x14ac:dyDescent="0.25">
      <c r="A48" s="11" t="s">
        <v>90</v>
      </c>
      <c r="B48" s="14" t="s">
        <v>42</v>
      </c>
      <c r="C48" s="15">
        <v>11506.547759999999</v>
      </c>
      <c r="D48" s="52">
        <v>16452.445059999998</v>
      </c>
      <c r="E48" s="57">
        <v>15985.00656</v>
      </c>
      <c r="F48" s="74">
        <v>28690.409240000001</v>
      </c>
      <c r="G48" s="66">
        <f t="shared" si="0"/>
        <v>17183.86148</v>
      </c>
      <c r="H48" s="67">
        <f t="shared" si="6"/>
        <v>249.33985273789889</v>
      </c>
      <c r="I48" s="67">
        <f t="shared" si="2"/>
        <v>12237.964180000003</v>
      </c>
      <c r="J48" s="67">
        <f t="shared" si="3"/>
        <v>174.38386291745505</v>
      </c>
      <c r="K48" s="67">
        <f t="shared" si="4"/>
        <v>12705.402680000001</v>
      </c>
      <c r="L48" s="68">
        <f t="shared" si="5"/>
        <v>179.48324970846932</v>
      </c>
      <c r="M48" s="69">
        <v>20072.409240000001</v>
      </c>
      <c r="N48" s="69">
        <v>28072.409240000001</v>
      </c>
    </row>
    <row r="49" spans="1:14" s="3" customFormat="1" ht="24" x14ac:dyDescent="0.2">
      <c r="A49" s="10" t="s">
        <v>80</v>
      </c>
      <c r="B49" s="12" t="s">
        <v>43</v>
      </c>
      <c r="C49" s="13">
        <v>11506.547759999999</v>
      </c>
      <c r="D49" s="36">
        <v>16452.445059999998</v>
      </c>
      <c r="E49" s="36">
        <v>15985.00656</v>
      </c>
      <c r="F49" s="70">
        <v>28690.409240000001</v>
      </c>
      <c r="G49" s="71">
        <f t="shared" si="0"/>
        <v>17183.86148</v>
      </c>
      <c r="H49" s="72">
        <f t="shared" si="6"/>
        <v>249.33985273789889</v>
      </c>
      <c r="I49" s="72">
        <f t="shared" si="2"/>
        <v>12237.964180000003</v>
      </c>
      <c r="J49" s="72">
        <f t="shared" si="3"/>
        <v>174.38386291745505</v>
      </c>
      <c r="K49" s="72">
        <f t="shared" si="4"/>
        <v>12705.402680000001</v>
      </c>
      <c r="L49" s="73">
        <f t="shared" si="5"/>
        <v>179.48324970846932</v>
      </c>
      <c r="M49" s="70">
        <v>20072.409240000001</v>
      </c>
      <c r="N49" s="70">
        <v>28072.409240000001</v>
      </c>
    </row>
    <row r="50" spans="1:14" outlineLevel="1" x14ac:dyDescent="0.25">
      <c r="A50" s="11" t="s">
        <v>91</v>
      </c>
      <c r="B50" s="14" t="s">
        <v>44</v>
      </c>
      <c r="C50" s="15">
        <v>18254.615839999999</v>
      </c>
      <c r="D50" s="52">
        <v>21509.95393</v>
      </c>
      <c r="E50" s="57">
        <v>21439.05474</v>
      </c>
      <c r="F50" s="74">
        <v>18858.74567</v>
      </c>
      <c r="G50" s="66">
        <f t="shared" si="0"/>
        <v>604.12983000000168</v>
      </c>
      <c r="H50" s="67">
        <f t="shared" si="6"/>
        <v>103.30946339980606</v>
      </c>
      <c r="I50" s="67">
        <f t="shared" si="2"/>
        <v>-2651.2082599999994</v>
      </c>
      <c r="J50" s="67">
        <f t="shared" si="3"/>
        <v>87.67450516803595</v>
      </c>
      <c r="K50" s="67">
        <f t="shared" si="4"/>
        <v>-2580.3090699999993</v>
      </c>
      <c r="L50" s="68">
        <f t="shared" si="5"/>
        <v>87.964445721640061</v>
      </c>
      <c r="M50" s="69">
        <v>18548.74567</v>
      </c>
      <c r="N50" s="69">
        <v>18548.74567</v>
      </c>
    </row>
    <row r="51" spans="1:14" s="3" customFormat="1" ht="14.25" x14ac:dyDescent="0.2">
      <c r="A51" s="10" t="s">
        <v>81</v>
      </c>
      <c r="B51" s="12" t="s">
        <v>45</v>
      </c>
      <c r="C51" s="13">
        <v>18254.615839999999</v>
      </c>
      <c r="D51" s="37">
        <v>21509.95393</v>
      </c>
      <c r="E51" s="41">
        <v>21439.05474</v>
      </c>
      <c r="F51" s="70">
        <v>18858.74567</v>
      </c>
      <c r="G51" s="71">
        <f t="shared" si="0"/>
        <v>604.12983000000168</v>
      </c>
      <c r="H51" s="72">
        <f t="shared" si="6"/>
        <v>103.30946339980606</v>
      </c>
      <c r="I51" s="72">
        <f t="shared" si="2"/>
        <v>-2651.2082599999994</v>
      </c>
      <c r="J51" s="72">
        <f t="shared" si="3"/>
        <v>87.67450516803595</v>
      </c>
      <c r="K51" s="72">
        <f t="shared" si="4"/>
        <v>-2580.3090699999993</v>
      </c>
      <c r="L51" s="73">
        <f t="shared" si="5"/>
        <v>87.964445721640061</v>
      </c>
      <c r="M51" s="70">
        <v>18548.74567</v>
      </c>
      <c r="N51" s="70">
        <v>18548.74567</v>
      </c>
    </row>
    <row r="52" spans="1:14" ht="24" outlineLevel="1" x14ac:dyDescent="0.25">
      <c r="A52" s="11" t="s">
        <v>92</v>
      </c>
      <c r="B52" s="14" t="s">
        <v>46</v>
      </c>
      <c r="C52" s="15">
        <v>1.45573</v>
      </c>
      <c r="D52" s="52">
        <v>0</v>
      </c>
      <c r="E52" s="57">
        <v>0</v>
      </c>
      <c r="F52" s="74">
        <v>6175.1492100000005</v>
      </c>
      <c r="G52" s="66">
        <f t="shared" si="0"/>
        <v>6173.6934800000008</v>
      </c>
      <c r="H52" s="67">
        <f t="shared" si="6"/>
        <v>424196.05352640949</v>
      </c>
      <c r="I52" s="67">
        <f t="shared" si="2"/>
        <v>6175.1492100000005</v>
      </c>
      <c r="J52" s="67" t="s">
        <v>111</v>
      </c>
      <c r="K52" s="67">
        <f t="shared" si="4"/>
        <v>6175.1492100000005</v>
      </c>
      <c r="L52" s="68" t="s">
        <v>111</v>
      </c>
      <c r="M52" s="69">
        <v>46785.595959999999</v>
      </c>
      <c r="N52" s="69">
        <v>82346.220799999996</v>
      </c>
    </row>
    <row r="53" spans="1:14" s="3" customFormat="1" ht="24" x14ac:dyDescent="0.2">
      <c r="A53" s="10" t="s">
        <v>100</v>
      </c>
      <c r="B53" s="12" t="s">
        <v>47</v>
      </c>
      <c r="C53" s="13">
        <v>1.45573</v>
      </c>
      <c r="D53" s="37">
        <v>0</v>
      </c>
      <c r="E53" s="41">
        <v>0</v>
      </c>
      <c r="F53" s="70">
        <v>6175.1492100000005</v>
      </c>
      <c r="G53" s="71">
        <f t="shared" si="0"/>
        <v>6173.6934800000008</v>
      </c>
      <c r="H53" s="72">
        <f t="shared" si="6"/>
        <v>424196.05352640949</v>
      </c>
      <c r="I53" s="72">
        <f t="shared" si="2"/>
        <v>6175.1492100000005</v>
      </c>
      <c r="J53" s="72" t="s">
        <v>111</v>
      </c>
      <c r="K53" s="72">
        <f t="shared" si="4"/>
        <v>6175.1492100000005</v>
      </c>
      <c r="L53" s="73" t="s">
        <v>111</v>
      </c>
      <c r="M53" s="70">
        <v>46785.595959999999</v>
      </c>
      <c r="N53" s="70">
        <v>82346.220799999996</v>
      </c>
    </row>
    <row r="54" spans="1:14" outlineLevel="1" x14ac:dyDescent="0.25">
      <c r="A54" s="94" t="s">
        <v>48</v>
      </c>
      <c r="B54" s="95"/>
      <c r="C54" s="22">
        <f>C52+C50+C48+C43+C40+C34+C32+C27+C22+C17+C8</f>
        <v>5522782.4983100006</v>
      </c>
      <c r="D54" s="38">
        <f>6503729.68753+3659.6-60.85</f>
        <v>6507328.4375299998</v>
      </c>
      <c r="E54" s="42">
        <v>6512171.6804499999</v>
      </c>
      <c r="F54" s="75">
        <v>6484778.29538</v>
      </c>
      <c r="G54" s="66">
        <f t="shared" si="0"/>
        <v>961995.79706999939</v>
      </c>
      <c r="H54" s="67">
        <f t="shared" si="6"/>
        <v>117.41867975724874</v>
      </c>
      <c r="I54" s="67">
        <f t="shared" si="2"/>
        <v>-22550.142149999738</v>
      </c>
      <c r="J54" s="67">
        <f t="shared" si="3"/>
        <v>99.653465437214678</v>
      </c>
      <c r="K54" s="67">
        <f t="shared" si="4"/>
        <v>-27393.385069999844</v>
      </c>
      <c r="L54" s="68">
        <f t="shared" si="5"/>
        <v>99.579350999725065</v>
      </c>
      <c r="M54" s="76">
        <v>4686893.6892100014</v>
      </c>
      <c r="N54" s="76">
        <v>4491224.9478500001</v>
      </c>
    </row>
    <row r="55" spans="1:14" s="3" customFormat="1" ht="14.25" x14ac:dyDescent="0.2">
      <c r="A55" s="5"/>
      <c r="B55" s="1"/>
      <c r="C55" s="7"/>
      <c r="D55" s="35"/>
      <c r="E55" s="59"/>
      <c r="F55" s="35"/>
      <c r="G55" s="47" t="s">
        <v>2</v>
      </c>
      <c r="H55" s="39"/>
      <c r="I55" s="39"/>
      <c r="J55" s="39"/>
      <c r="K55" s="47"/>
      <c r="L55" s="39"/>
      <c r="M55" s="47"/>
      <c r="N55" s="62"/>
    </row>
    <row r="56" spans="1:14" x14ac:dyDescent="0.25">
      <c r="A56" s="96"/>
      <c r="B56" s="97"/>
      <c r="C56" s="8"/>
      <c r="D56" s="53"/>
      <c r="E56" s="60">
        <f>E54-[1]Свод!$D$33</f>
        <v>190361.60044999979</v>
      </c>
      <c r="F56" s="53"/>
      <c r="G56" s="77"/>
      <c r="H56" s="78"/>
      <c r="I56" s="78"/>
      <c r="J56" s="78"/>
      <c r="K56" s="77"/>
      <c r="L56" s="78"/>
      <c r="M56" s="77"/>
    </row>
    <row r="57" spans="1:14" x14ac:dyDescent="0.25">
      <c r="E57" s="61">
        <v>-296743.3</v>
      </c>
    </row>
    <row r="58" spans="1:14" x14ac:dyDescent="0.25">
      <c r="E58" s="61">
        <f>E57+E56</f>
        <v>-106381.69955000019</v>
      </c>
    </row>
  </sheetData>
  <mergeCells count="19">
    <mergeCell ref="A54:B54"/>
    <mergeCell ref="A56:B56"/>
    <mergeCell ref="D5:D7"/>
    <mergeCell ref="M6:M7"/>
    <mergeCell ref="F5:F7"/>
    <mergeCell ref="G5:L5"/>
    <mergeCell ref="M5:N5"/>
    <mergeCell ref="G6:H6"/>
    <mergeCell ref="K6:L6"/>
    <mergeCell ref="N6:N7"/>
    <mergeCell ref="E5:E7"/>
    <mergeCell ref="A1:B1"/>
    <mergeCell ref="A3:L3"/>
    <mergeCell ref="A4:L4"/>
    <mergeCell ref="A5:A7"/>
    <mergeCell ref="B5:B7"/>
    <mergeCell ref="C5:C7"/>
    <mergeCell ref="A2:N2"/>
    <mergeCell ref="I6:J6"/>
  </mergeCells>
  <pageMargins left="0.59027779999999996" right="0.59027779999999996" top="0.59027779999999996" bottom="0.59027779999999996" header="0.39374999999999999" footer="0.39374999999999999"/>
  <pageSetup paperSize="9" scale="80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showGridLines="0" zoomScaleNormal="100" zoomScaleSheetLayoutView="100" workbookViewId="0">
      <selection activeCell="B66" sqref="B66"/>
    </sheetView>
  </sheetViews>
  <sheetFormatPr defaultRowHeight="15" outlineLevelRow="1" x14ac:dyDescent="0.25"/>
  <cols>
    <col min="1" max="1" width="40" style="21" customWidth="1"/>
    <col min="2" max="2" width="7.7109375" style="19" customWidth="1"/>
    <col min="3" max="3" width="9.7109375" style="19" customWidth="1"/>
    <col min="4" max="4" width="9.7109375" style="9" customWidth="1"/>
    <col min="5" max="5" width="9.7109375" style="2" customWidth="1"/>
    <col min="6" max="6" width="9.7109375" style="9" customWidth="1"/>
    <col min="7" max="7" width="9.85546875" style="49" customWidth="1"/>
    <col min="8" max="8" width="5.42578125" style="49" customWidth="1"/>
    <col min="9" max="9" width="10.140625" style="50" customWidth="1"/>
    <col min="10" max="10" width="5" style="9" customWidth="1"/>
    <col min="11" max="11" width="9.85546875" style="2" customWidth="1"/>
    <col min="12" max="12" width="9.85546875" style="9" customWidth="1"/>
    <col min="13" max="13" width="11.28515625" style="2" customWidth="1"/>
    <col min="14" max="14" width="11.28515625" style="51" customWidth="1"/>
    <col min="15" max="15" width="11.28515625" style="18" customWidth="1"/>
    <col min="16" max="16" width="15.5703125" style="18" customWidth="1"/>
    <col min="17" max="17" width="11.28515625" style="18" customWidth="1"/>
    <col min="18" max="18" width="7.85546875" style="19" customWidth="1"/>
    <col min="19" max="16384" width="9.140625" style="19"/>
  </cols>
  <sheetData>
    <row r="1" spans="1:17" x14ac:dyDescent="0.25">
      <c r="A1" s="112"/>
      <c r="B1" s="113"/>
      <c r="C1" s="16"/>
      <c r="D1" s="47"/>
      <c r="E1" s="39"/>
      <c r="F1" s="47"/>
      <c r="G1" s="48"/>
      <c r="H1" s="48"/>
      <c r="I1" s="35"/>
      <c r="J1" s="47"/>
      <c r="K1" s="39"/>
      <c r="L1" s="47"/>
      <c r="M1" s="39"/>
      <c r="N1" s="39"/>
      <c r="O1" s="17"/>
      <c r="P1" s="17"/>
    </row>
    <row r="2" spans="1:17" ht="15.75" customHeight="1" x14ac:dyDescent="0.25">
      <c r="A2" s="91" t="s">
        <v>103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23"/>
      <c r="P2" s="23"/>
      <c r="Q2" s="23"/>
    </row>
    <row r="3" spans="1:17" ht="15.75" x14ac:dyDescent="0.25">
      <c r="A3" s="24"/>
      <c r="B3" s="25"/>
      <c r="C3" s="25"/>
      <c r="D3" s="40"/>
      <c r="E3" s="40"/>
      <c r="F3" s="40"/>
      <c r="G3" s="40"/>
      <c r="H3" s="40"/>
      <c r="I3" s="40"/>
      <c r="J3" s="40"/>
      <c r="K3" s="40"/>
      <c r="L3" s="46"/>
      <c r="M3" s="40"/>
      <c r="N3" s="46" t="s">
        <v>94</v>
      </c>
      <c r="O3" s="20"/>
      <c r="P3" s="20"/>
    </row>
    <row r="4" spans="1:17" s="4" customFormat="1" ht="23.25" customHeight="1" x14ac:dyDescent="0.2">
      <c r="A4" s="85" t="s">
        <v>0</v>
      </c>
      <c r="B4" s="87" t="s">
        <v>1</v>
      </c>
      <c r="C4" s="89" t="s">
        <v>102</v>
      </c>
      <c r="D4" s="98" t="s">
        <v>104</v>
      </c>
      <c r="E4" s="109" t="s">
        <v>105</v>
      </c>
      <c r="F4" s="101" t="s">
        <v>106</v>
      </c>
      <c r="G4" s="104" t="s">
        <v>93</v>
      </c>
      <c r="H4" s="104"/>
      <c r="I4" s="104"/>
      <c r="J4" s="104"/>
      <c r="K4" s="104"/>
      <c r="L4" s="104"/>
      <c r="M4" s="105" t="s">
        <v>95</v>
      </c>
      <c r="N4" s="105"/>
    </row>
    <row r="5" spans="1:17" s="4" customFormat="1" ht="21.75" customHeight="1" x14ac:dyDescent="0.2">
      <c r="A5" s="85"/>
      <c r="B5" s="87"/>
      <c r="C5" s="89"/>
      <c r="D5" s="98"/>
      <c r="E5" s="110"/>
      <c r="F5" s="102"/>
      <c r="G5" s="106" t="s">
        <v>107</v>
      </c>
      <c r="H5" s="106"/>
      <c r="I5" s="92" t="s">
        <v>108</v>
      </c>
      <c r="J5" s="93"/>
      <c r="K5" s="107" t="s">
        <v>109</v>
      </c>
      <c r="L5" s="108"/>
      <c r="M5" s="100" t="s">
        <v>101</v>
      </c>
      <c r="N5" s="100" t="s">
        <v>110</v>
      </c>
    </row>
    <row r="6" spans="1:17" s="4" customFormat="1" ht="21" customHeight="1" x14ac:dyDescent="0.2">
      <c r="A6" s="86"/>
      <c r="B6" s="88"/>
      <c r="C6" s="90"/>
      <c r="D6" s="99"/>
      <c r="E6" s="111"/>
      <c r="F6" s="103"/>
      <c r="G6" s="43" t="s">
        <v>49</v>
      </c>
      <c r="H6" s="44" t="s">
        <v>50</v>
      </c>
      <c r="I6" s="44" t="s">
        <v>49</v>
      </c>
      <c r="J6" s="44" t="s">
        <v>50</v>
      </c>
      <c r="K6" s="43" t="s">
        <v>49</v>
      </c>
      <c r="L6" s="45" t="s">
        <v>50</v>
      </c>
      <c r="M6" s="100"/>
      <c r="N6" s="100"/>
    </row>
    <row r="7" spans="1:17" s="3" customFormat="1" ht="14.25" x14ac:dyDescent="0.2">
      <c r="A7" s="26" t="s">
        <v>82</v>
      </c>
      <c r="B7" s="27" t="s">
        <v>3</v>
      </c>
      <c r="C7" s="28">
        <v>357666.10937999998</v>
      </c>
      <c r="D7" s="28">
        <v>361641.98064000002</v>
      </c>
      <c r="E7" s="56">
        <v>363579.60129000002</v>
      </c>
      <c r="F7" s="65">
        <v>345242.72898000001</v>
      </c>
      <c r="G7" s="66">
        <v>-12423.380399999965</v>
      </c>
      <c r="H7" s="67">
        <v>96.526542472381465</v>
      </c>
      <c r="I7" s="67">
        <v>-16399.251660000009</v>
      </c>
      <c r="J7" s="67">
        <v>95.465335182884985</v>
      </c>
      <c r="K7" s="67">
        <v>-18336.872310000006</v>
      </c>
      <c r="L7" s="68">
        <v>94.956572853664014</v>
      </c>
      <c r="M7" s="69">
        <v>297699.73604000005</v>
      </c>
      <c r="N7" s="69">
        <v>300070.54249000002</v>
      </c>
    </row>
    <row r="8" spans="1:17" s="2" customFormat="1" ht="36" hidden="1" customHeight="1" outlineLevel="1" x14ac:dyDescent="0.25">
      <c r="A8" s="29" t="s">
        <v>52</v>
      </c>
      <c r="B8" s="30" t="s">
        <v>4</v>
      </c>
      <c r="C8" s="31">
        <v>6552.5315600000004</v>
      </c>
      <c r="D8" s="36">
        <v>5758.4127099999996</v>
      </c>
      <c r="E8" s="36">
        <v>5758.4127099999996</v>
      </c>
      <c r="F8" s="70">
        <v>5108.4127099999996</v>
      </c>
      <c r="G8" s="71">
        <v>-1444.1188500000007</v>
      </c>
      <c r="H8" s="72">
        <v>77.960902030359691</v>
      </c>
      <c r="I8" s="72">
        <v>-650</v>
      </c>
      <c r="J8" s="72">
        <v>88.712167176360651</v>
      </c>
      <c r="K8" s="72">
        <v>-650</v>
      </c>
      <c r="L8" s="73">
        <v>88.712167176360651</v>
      </c>
      <c r="M8" s="70">
        <v>4958.4127099999996</v>
      </c>
      <c r="N8" s="70">
        <v>5108.4127099999996</v>
      </c>
    </row>
    <row r="9" spans="1:17" s="2" customFormat="1" ht="48" hidden="1" customHeight="1" outlineLevel="1" x14ac:dyDescent="0.25">
      <c r="A9" s="10" t="s">
        <v>53</v>
      </c>
      <c r="B9" s="12" t="s">
        <v>5</v>
      </c>
      <c r="C9" s="13">
        <v>15931.3879</v>
      </c>
      <c r="D9" s="36">
        <v>15223.57977</v>
      </c>
      <c r="E9" s="36">
        <v>15139.03968</v>
      </c>
      <c r="F9" s="70">
        <v>15413.57977</v>
      </c>
      <c r="G9" s="71">
        <v>-517.80812999999944</v>
      </c>
      <c r="H9" s="72">
        <v>96.749761331214586</v>
      </c>
      <c r="I9" s="72">
        <v>190</v>
      </c>
      <c r="J9" s="72">
        <v>101.24806387768545</v>
      </c>
      <c r="K9" s="72">
        <v>274.54009000000042</v>
      </c>
      <c r="L9" s="73">
        <v>101.81345776088222</v>
      </c>
      <c r="M9" s="70">
        <v>15223.57977</v>
      </c>
      <c r="N9" s="70">
        <v>15223.57977</v>
      </c>
    </row>
    <row r="10" spans="1:17" s="2" customFormat="1" ht="48" hidden="1" customHeight="1" outlineLevel="1" x14ac:dyDescent="0.25">
      <c r="A10" s="10" t="s">
        <v>99</v>
      </c>
      <c r="B10" s="12" t="s">
        <v>6</v>
      </c>
      <c r="C10" s="13">
        <v>161550.88397</v>
      </c>
      <c r="D10" s="36">
        <v>159643.30163999999</v>
      </c>
      <c r="E10" s="36">
        <v>159024.85311</v>
      </c>
      <c r="F10" s="70">
        <v>63100.570209999998</v>
      </c>
      <c r="G10" s="71">
        <v>-98450.31375999999</v>
      </c>
      <c r="H10" s="72">
        <v>39.059254062464788</v>
      </c>
      <c r="I10" s="72">
        <v>-96542.731429999985</v>
      </c>
      <c r="J10" s="72">
        <v>39.525974194829359</v>
      </c>
      <c r="K10" s="72">
        <v>-95924.282899999991</v>
      </c>
      <c r="L10" s="73">
        <v>39.679690926268194</v>
      </c>
      <c r="M10" s="70">
        <v>63475.570209999998</v>
      </c>
      <c r="N10" s="70">
        <v>63100.570209999998</v>
      </c>
    </row>
    <row r="11" spans="1:17" s="2" customFormat="1" ht="15" hidden="1" customHeight="1" outlineLevel="1" x14ac:dyDescent="0.25">
      <c r="A11" s="10" t="s">
        <v>54</v>
      </c>
      <c r="B11" s="12" t="s">
        <v>7</v>
      </c>
      <c r="C11" s="13">
        <v>0</v>
      </c>
      <c r="D11" s="36">
        <v>10.405290000000001</v>
      </c>
      <c r="E11" s="36">
        <v>10.405290000000001</v>
      </c>
      <c r="F11" s="70">
        <v>136.44147000000001</v>
      </c>
      <c r="G11" s="71">
        <v>136.44147000000001</v>
      </c>
      <c r="H11" s="72">
        <v>0</v>
      </c>
      <c r="I11" s="72">
        <v>126.03618</v>
      </c>
      <c r="J11" s="72">
        <v>1311.270228893188</v>
      </c>
      <c r="K11" s="72">
        <v>126.03618</v>
      </c>
      <c r="L11" s="73">
        <v>1311.270228893188</v>
      </c>
      <c r="M11" s="70">
        <v>8.8776499999999992</v>
      </c>
      <c r="N11" s="70">
        <v>9.7063199999999998</v>
      </c>
    </row>
    <row r="12" spans="1:17" s="2" customFormat="1" ht="36" hidden="1" customHeight="1" outlineLevel="1" x14ac:dyDescent="0.25">
      <c r="A12" s="10" t="s">
        <v>55</v>
      </c>
      <c r="B12" s="12" t="s">
        <v>8</v>
      </c>
      <c r="C12" s="13">
        <v>3832.0270999999998</v>
      </c>
      <c r="D12" s="36">
        <v>4049.6868399999998</v>
      </c>
      <c r="E12" s="36">
        <v>3966.6440400000001</v>
      </c>
      <c r="F12" s="70">
        <v>36677.104760000002</v>
      </c>
      <c r="G12" s="71">
        <v>32845.077660000003</v>
      </c>
      <c r="H12" s="72">
        <v>957.12018216155104</v>
      </c>
      <c r="I12" s="72">
        <v>32627.417920000004</v>
      </c>
      <c r="J12" s="72">
        <v>905.677555057566</v>
      </c>
      <c r="K12" s="72">
        <v>32710.460720000003</v>
      </c>
      <c r="L12" s="73">
        <v>924.63816743183236</v>
      </c>
      <c r="M12" s="70">
        <v>36662.298760000005</v>
      </c>
      <c r="N12" s="70">
        <v>36699.390760000002</v>
      </c>
    </row>
    <row r="13" spans="1:17" s="2" customFormat="1" ht="15" hidden="1" customHeight="1" outlineLevel="1" x14ac:dyDescent="0.25">
      <c r="A13" s="10" t="s">
        <v>56</v>
      </c>
      <c r="B13" s="12" t="s">
        <v>9</v>
      </c>
      <c r="C13" s="13">
        <v>0</v>
      </c>
      <c r="D13" s="36">
        <v>9469.2628800000002</v>
      </c>
      <c r="E13" s="36">
        <v>9469.2628800000002</v>
      </c>
      <c r="F13" s="70">
        <v>0</v>
      </c>
      <c r="G13" s="71">
        <v>0</v>
      </c>
      <c r="H13" s="72" t="s">
        <v>111</v>
      </c>
      <c r="I13" s="72">
        <v>-9469.2628800000002</v>
      </c>
      <c r="J13" s="72">
        <v>0</v>
      </c>
      <c r="K13" s="72">
        <v>-9469.2628800000002</v>
      </c>
      <c r="L13" s="73">
        <v>0</v>
      </c>
      <c r="M13" s="70">
        <v>0</v>
      </c>
      <c r="N13" s="70">
        <v>0</v>
      </c>
    </row>
    <row r="14" spans="1:17" s="2" customFormat="1" ht="15" hidden="1" customHeight="1" outlineLevel="1" x14ac:dyDescent="0.25">
      <c r="A14" s="10" t="s">
        <v>57</v>
      </c>
      <c r="B14" s="12" t="s">
        <v>10</v>
      </c>
      <c r="C14" s="13">
        <v>0</v>
      </c>
      <c r="D14" s="36">
        <v>2207.59078</v>
      </c>
      <c r="E14" s="36">
        <v>2338.84078</v>
      </c>
      <c r="F14" s="70">
        <v>5000</v>
      </c>
      <c r="G14" s="71">
        <v>5000</v>
      </c>
      <c r="H14" s="72">
        <v>0</v>
      </c>
      <c r="I14" s="72">
        <v>2792.40922</v>
      </c>
      <c r="J14" s="72">
        <v>226.49125215136112</v>
      </c>
      <c r="K14" s="72">
        <v>2661.15922</v>
      </c>
      <c r="L14" s="73">
        <v>0</v>
      </c>
      <c r="M14" s="70">
        <v>5000</v>
      </c>
      <c r="N14" s="70">
        <v>5000</v>
      </c>
    </row>
    <row r="15" spans="1:17" s="2" customFormat="1" ht="15" hidden="1" customHeight="1" outlineLevel="1" x14ac:dyDescent="0.25">
      <c r="A15" s="10" t="s">
        <v>51</v>
      </c>
      <c r="B15" s="12" t="s">
        <v>11</v>
      </c>
      <c r="C15" s="13">
        <v>169799.27885</v>
      </c>
      <c r="D15" s="36">
        <v>165279.74072999999</v>
      </c>
      <c r="E15" s="36">
        <v>167872.1428</v>
      </c>
      <c r="F15" s="70">
        <v>219806.62006000002</v>
      </c>
      <c r="G15" s="71">
        <v>50007.341210000013</v>
      </c>
      <c r="H15" s="72">
        <v>129.45085606292611</v>
      </c>
      <c r="I15" s="72">
        <v>54526.879330000025</v>
      </c>
      <c r="J15" s="72">
        <v>132.9906612202852</v>
      </c>
      <c r="K15" s="72">
        <v>51934.477260000014</v>
      </c>
      <c r="L15" s="73">
        <v>130.93692401476872</v>
      </c>
      <c r="M15" s="70">
        <v>172370.99694000001</v>
      </c>
      <c r="N15" s="70">
        <v>174928.88271999999</v>
      </c>
    </row>
    <row r="16" spans="1:17" s="3" customFormat="1" ht="24" collapsed="1" x14ac:dyDescent="0.2">
      <c r="A16" s="11" t="s">
        <v>83</v>
      </c>
      <c r="B16" s="14" t="s">
        <v>12</v>
      </c>
      <c r="C16" s="15">
        <v>23694.049040000002</v>
      </c>
      <c r="D16" s="52">
        <v>22861.91635</v>
      </c>
      <c r="E16" s="57">
        <v>22861.91635</v>
      </c>
      <c r="F16" s="74">
        <v>24819.00058</v>
      </c>
      <c r="G16" s="66">
        <v>1124.9515399999982</v>
      </c>
      <c r="H16" s="67">
        <v>104.74782312681496</v>
      </c>
      <c r="I16" s="67">
        <v>1957.0842300000004</v>
      </c>
      <c r="J16" s="67">
        <v>108.56045573799852</v>
      </c>
      <c r="K16" s="67">
        <v>1957.0842300000004</v>
      </c>
      <c r="L16" s="68">
        <v>108.56045573799852</v>
      </c>
      <c r="M16" s="69">
        <v>24499.298799999997</v>
      </c>
      <c r="N16" s="69">
        <v>24764.873409999997</v>
      </c>
    </row>
    <row r="17" spans="1:14" s="2" customFormat="1" ht="15" hidden="1" customHeight="1" outlineLevel="1" x14ac:dyDescent="0.25">
      <c r="A17" s="10" t="s">
        <v>58</v>
      </c>
      <c r="B17" s="12" t="s">
        <v>13</v>
      </c>
      <c r="C17" s="13">
        <v>4326.1313700000001</v>
      </c>
      <c r="D17" s="36">
        <v>5162.8171300000004</v>
      </c>
      <c r="E17" s="36">
        <v>5162.8171300000004</v>
      </c>
      <c r="F17" s="70">
        <v>5833.199529999999</v>
      </c>
      <c r="G17" s="71">
        <v>1507.0681599999989</v>
      </c>
      <c r="H17" s="72">
        <v>134.83639379171231</v>
      </c>
      <c r="I17" s="72">
        <v>670.3823999999986</v>
      </c>
      <c r="J17" s="72">
        <v>112.98481784498145</v>
      </c>
      <c r="K17" s="72">
        <v>670.3823999999986</v>
      </c>
      <c r="L17" s="73">
        <v>112.98481784498145</v>
      </c>
      <c r="M17" s="70">
        <v>6113.4977500000005</v>
      </c>
      <c r="N17" s="70">
        <v>6379.0723599999992</v>
      </c>
    </row>
    <row r="18" spans="1:14" s="2" customFormat="1" ht="15" hidden="1" customHeight="1" outlineLevel="1" x14ac:dyDescent="0.25">
      <c r="A18" s="33" t="s">
        <v>97</v>
      </c>
      <c r="B18" s="32" t="s">
        <v>14</v>
      </c>
      <c r="C18" s="13">
        <v>323.48271999999997</v>
      </c>
      <c r="D18" s="36">
        <v>162</v>
      </c>
      <c r="E18" s="36">
        <v>162</v>
      </c>
      <c r="F18" s="70">
        <v>132.5</v>
      </c>
      <c r="G18" s="71">
        <v>-190.98271999999997</v>
      </c>
      <c r="H18" s="72">
        <v>0</v>
      </c>
      <c r="I18" s="72">
        <v>-29.5</v>
      </c>
      <c r="J18" s="72">
        <v>0</v>
      </c>
      <c r="K18" s="72">
        <v>-29.5</v>
      </c>
      <c r="L18" s="73">
        <v>0</v>
      </c>
      <c r="M18" s="70">
        <v>804</v>
      </c>
      <c r="N18" s="70">
        <v>72</v>
      </c>
    </row>
    <row r="19" spans="1:14" s="2" customFormat="1" ht="36" hidden="1" customHeight="1" outlineLevel="1" x14ac:dyDescent="0.25">
      <c r="A19" s="33" t="s">
        <v>98</v>
      </c>
      <c r="B19" s="34" t="s">
        <v>96</v>
      </c>
      <c r="C19" s="31">
        <v>12397.79147</v>
      </c>
      <c r="D19" s="36">
        <v>15228.7709</v>
      </c>
      <c r="E19" s="36">
        <v>15228.7709</v>
      </c>
      <c r="F19" s="70">
        <v>15701.541039999998</v>
      </c>
      <c r="G19" s="71">
        <v>3608.2495699999981</v>
      </c>
      <c r="H19" s="72">
        <v>129.10397048322025</v>
      </c>
      <c r="I19" s="72">
        <v>777.27013999999872</v>
      </c>
      <c r="J19" s="72">
        <v>105.10395845537343</v>
      </c>
      <c r="K19" s="72">
        <v>777.27013999999872</v>
      </c>
      <c r="L19" s="73">
        <v>105.10395845537343</v>
      </c>
      <c r="M19" s="70">
        <v>15334.541039999998</v>
      </c>
      <c r="N19" s="70">
        <v>15828.541039999998</v>
      </c>
    </row>
    <row r="20" spans="1:14" s="2" customFormat="1" ht="24" hidden="1" customHeight="1" outlineLevel="1" x14ac:dyDescent="0.25">
      <c r="A20" s="10" t="s">
        <v>59</v>
      </c>
      <c r="B20" s="12" t="s">
        <v>15</v>
      </c>
      <c r="C20" s="13">
        <v>6646.6434799999997</v>
      </c>
      <c r="D20" s="36">
        <v>2308.3283200000001</v>
      </c>
      <c r="E20" s="36">
        <v>2308.3283200000001</v>
      </c>
      <c r="F20" s="70">
        <v>3151.76001</v>
      </c>
      <c r="G20" s="71">
        <v>-3799.3834699999998</v>
      </c>
      <c r="H20" s="72">
        <v>42.837561824513571</v>
      </c>
      <c r="I20" s="72">
        <v>538.93168999999989</v>
      </c>
      <c r="J20" s="72">
        <v>123.34727193400286</v>
      </c>
      <c r="K20" s="72">
        <v>538.93168999999989</v>
      </c>
      <c r="L20" s="73">
        <v>123.34727193400286</v>
      </c>
      <c r="M20" s="70">
        <v>2247.26001</v>
      </c>
      <c r="N20" s="70">
        <v>2485.26001</v>
      </c>
    </row>
    <row r="21" spans="1:14" s="3" customFormat="1" ht="14.25" collapsed="1" x14ac:dyDescent="0.2">
      <c r="A21" s="11" t="s">
        <v>84</v>
      </c>
      <c r="B21" s="14" t="s">
        <v>16</v>
      </c>
      <c r="C21" s="15">
        <v>826106.58164999995</v>
      </c>
      <c r="D21" s="52">
        <v>1466546.64167</v>
      </c>
      <c r="E21" s="57">
        <v>1465876.4939999999</v>
      </c>
      <c r="F21" s="74">
        <v>1375112.7604700001</v>
      </c>
      <c r="G21" s="66">
        <v>549006.17882000015</v>
      </c>
      <c r="H21" s="67">
        <v>166.45706389645977</v>
      </c>
      <c r="I21" s="67">
        <v>-91433.881199999945</v>
      </c>
      <c r="J21" s="67">
        <v>93.765361523321104</v>
      </c>
      <c r="K21" s="67">
        <v>-90763.733529999852</v>
      </c>
      <c r="L21" s="68">
        <v>93.808227780341241</v>
      </c>
      <c r="M21" s="69">
        <v>252221.81037999998</v>
      </c>
      <c r="N21" s="69">
        <v>252221.86238000001</v>
      </c>
    </row>
    <row r="22" spans="1:14" s="2" customFormat="1" ht="15" hidden="1" customHeight="1" outlineLevel="1" x14ac:dyDescent="0.25">
      <c r="A22" s="10" t="s">
        <v>60</v>
      </c>
      <c r="B22" s="12" t="s">
        <v>17</v>
      </c>
      <c r="C22" s="13">
        <v>31797.922399999999</v>
      </c>
      <c r="D22" s="37">
        <v>46005.035730000003</v>
      </c>
      <c r="E22" s="41">
        <v>44505.035730000003</v>
      </c>
      <c r="F22" s="70">
        <v>47761.017619999999</v>
      </c>
      <c r="G22" s="71">
        <v>15963.095219999999</v>
      </c>
      <c r="H22" s="72">
        <v>150.20169248541848</v>
      </c>
      <c r="I22" s="72">
        <v>1755.9818899999955</v>
      </c>
      <c r="J22" s="72">
        <v>103.81693408588077</v>
      </c>
      <c r="K22" s="72">
        <v>3255.9818899999955</v>
      </c>
      <c r="L22" s="73">
        <v>107.31598534096941</v>
      </c>
      <c r="M22" s="70">
        <v>29788.946530000001</v>
      </c>
      <c r="N22" s="70">
        <v>29788.946530000001</v>
      </c>
    </row>
    <row r="23" spans="1:14" s="2" customFormat="1" ht="15" hidden="1" customHeight="1" outlineLevel="1" x14ac:dyDescent="0.25">
      <c r="A23" s="10" t="s">
        <v>61</v>
      </c>
      <c r="B23" s="12" t="s">
        <v>18</v>
      </c>
      <c r="C23" s="13">
        <v>701386.66240000003</v>
      </c>
      <c r="D23" s="37">
        <v>293265.00212000002</v>
      </c>
      <c r="E23" s="41">
        <v>294265.00212000002</v>
      </c>
      <c r="F23" s="70">
        <v>203682.74226</v>
      </c>
      <c r="G23" s="71">
        <v>-497703.92014000006</v>
      </c>
      <c r="H23" s="72">
        <v>29.040007912759531</v>
      </c>
      <c r="I23" s="72">
        <v>-89582.25986000002</v>
      </c>
      <c r="J23" s="72">
        <v>69.453477499049072</v>
      </c>
      <c r="K23" s="72">
        <v>-90582.25986000002</v>
      </c>
      <c r="L23" s="73">
        <v>69.217453925064135</v>
      </c>
      <c r="M23" s="70">
        <v>170181.64225999999</v>
      </c>
      <c r="N23" s="70">
        <v>170181.64225999999</v>
      </c>
    </row>
    <row r="24" spans="1:14" s="2" customFormat="1" ht="15" hidden="1" customHeight="1" outlineLevel="1" x14ac:dyDescent="0.25">
      <c r="A24" s="10" t="s">
        <v>62</v>
      </c>
      <c r="B24" s="12" t="s">
        <v>19</v>
      </c>
      <c r="C24" s="13">
        <v>38.548000000000002</v>
      </c>
      <c r="D24" s="37">
        <v>42.402799999999999</v>
      </c>
      <c r="E24" s="41">
        <v>42.402799999999999</v>
      </c>
      <c r="F24" s="70">
        <v>46.643080000000005</v>
      </c>
      <c r="G24" s="71">
        <v>8.0950800000000029</v>
      </c>
      <c r="H24" s="72">
        <v>121</v>
      </c>
      <c r="I24" s="72">
        <v>4.2402800000000056</v>
      </c>
      <c r="J24" s="72">
        <v>110.00000000000001</v>
      </c>
      <c r="K24" s="72">
        <v>4.2402800000000056</v>
      </c>
      <c r="L24" s="73">
        <v>110.00000000000001</v>
      </c>
      <c r="M24" s="70">
        <v>46.643080000000005</v>
      </c>
      <c r="N24" s="70">
        <v>46.643080000000005</v>
      </c>
    </row>
    <row r="25" spans="1:14" s="2" customFormat="1" ht="24" hidden="1" customHeight="1" outlineLevel="1" x14ac:dyDescent="0.25">
      <c r="A25" s="10" t="s">
        <v>63</v>
      </c>
      <c r="B25" s="12" t="s">
        <v>20</v>
      </c>
      <c r="C25" s="13">
        <v>92883.448850000001</v>
      </c>
      <c r="D25" s="37">
        <v>1127234.20102</v>
      </c>
      <c r="E25" s="41">
        <v>1127064.0533499999</v>
      </c>
      <c r="F25" s="70">
        <v>1123622.35751</v>
      </c>
      <c r="G25" s="71">
        <v>1030738.90866</v>
      </c>
      <c r="H25" s="72">
        <v>1209.7121407760906</v>
      </c>
      <c r="I25" s="72">
        <v>-3611.8435100000352</v>
      </c>
      <c r="J25" s="72">
        <v>99.679583576622164</v>
      </c>
      <c r="K25" s="72">
        <v>-3441.6958399999421</v>
      </c>
      <c r="L25" s="73">
        <v>99.694631744329882</v>
      </c>
      <c r="M25" s="70">
        <v>52204.578509999999</v>
      </c>
      <c r="N25" s="70">
        <v>52204.630509999995</v>
      </c>
    </row>
    <row r="26" spans="1:14" s="3" customFormat="1" ht="14.25" collapsed="1" x14ac:dyDescent="0.2">
      <c r="A26" s="11" t="s">
        <v>85</v>
      </c>
      <c r="B26" s="14" t="s">
        <v>21</v>
      </c>
      <c r="C26" s="15">
        <v>648138.00884999998</v>
      </c>
      <c r="D26" s="52">
        <f>515058.74396-60.85</f>
        <v>514997.89396000002</v>
      </c>
      <c r="E26" s="57">
        <v>530386.05460000003</v>
      </c>
      <c r="F26" s="74">
        <v>555460.77419000003</v>
      </c>
      <c r="G26" s="66">
        <v>-92677.234659999958</v>
      </c>
      <c r="H26" s="67">
        <v>85.701002966260461</v>
      </c>
      <c r="I26" s="67">
        <v>40462.88023000001</v>
      </c>
      <c r="J26" s="67">
        <v>107.85690207757293</v>
      </c>
      <c r="K26" s="67">
        <v>25074.719589999993</v>
      </c>
      <c r="L26" s="68">
        <v>104.72763553500866</v>
      </c>
      <c r="M26" s="69">
        <v>263735.76681</v>
      </c>
      <c r="N26" s="69">
        <v>263735.76681</v>
      </c>
    </row>
    <row r="27" spans="1:14" s="2" customFormat="1" ht="15" hidden="1" customHeight="1" outlineLevel="1" x14ac:dyDescent="0.25">
      <c r="A27" s="10" t="s">
        <v>64</v>
      </c>
      <c r="B27" s="12" t="s">
        <v>22</v>
      </c>
      <c r="C27" s="13">
        <v>74235.802930000005</v>
      </c>
      <c r="D27" s="37">
        <v>101369.91522</v>
      </c>
      <c r="E27" s="41">
        <v>112516.07325</v>
      </c>
      <c r="F27" s="70">
        <v>73298.742740000002</v>
      </c>
      <c r="G27" s="71">
        <v>-937.06019000000379</v>
      </c>
      <c r="H27" s="72">
        <v>98.737724719050192</v>
      </c>
      <c r="I27" s="72">
        <v>-28071.172479999994</v>
      </c>
      <c r="J27" s="72">
        <v>72.308181950159479</v>
      </c>
      <c r="K27" s="72">
        <v>-39217.33051</v>
      </c>
      <c r="L27" s="73">
        <v>65.145130489167684</v>
      </c>
      <c r="M27" s="70">
        <v>73298.742740000002</v>
      </c>
      <c r="N27" s="70">
        <v>73298.742740000002</v>
      </c>
    </row>
    <row r="28" spans="1:14" s="2" customFormat="1" ht="15" hidden="1" customHeight="1" outlineLevel="1" x14ac:dyDescent="0.25">
      <c r="A28" s="10" t="s">
        <v>65</v>
      </c>
      <c r="B28" s="12" t="s">
        <v>23</v>
      </c>
      <c r="C28" s="13">
        <v>198671.67718999999</v>
      </c>
      <c r="D28" s="37">
        <v>31810.51237</v>
      </c>
      <c r="E28" s="41">
        <v>34306.340380000001</v>
      </c>
      <c r="F28" s="70">
        <v>273</v>
      </c>
      <c r="G28" s="71">
        <v>-198398.67718999999</v>
      </c>
      <c r="H28" s="72">
        <v>0.13741264173197471</v>
      </c>
      <c r="I28" s="72">
        <v>-31537.51237</v>
      </c>
      <c r="J28" s="72">
        <v>0.85820686201037755</v>
      </c>
      <c r="K28" s="72">
        <v>-34033.340380000001</v>
      </c>
      <c r="L28" s="73">
        <v>0.79577126844795798</v>
      </c>
      <c r="M28" s="70">
        <v>273</v>
      </c>
      <c r="N28" s="70">
        <v>273</v>
      </c>
    </row>
    <row r="29" spans="1:14" s="2" customFormat="1" ht="15" hidden="1" customHeight="1" outlineLevel="1" x14ac:dyDescent="0.25">
      <c r="A29" s="10" t="s">
        <v>66</v>
      </c>
      <c r="B29" s="12" t="s">
        <v>24</v>
      </c>
      <c r="C29" s="13">
        <v>333953.03868</v>
      </c>
      <c r="D29" s="37">
        <f>340749.99275-60850</f>
        <v>279899.99274999998</v>
      </c>
      <c r="E29" s="41">
        <v>340935.31735000003</v>
      </c>
      <c r="F29" s="70">
        <v>412137.10706000001</v>
      </c>
      <c r="G29" s="71">
        <v>78184.068380000012</v>
      </c>
      <c r="H29" s="72">
        <v>123.41169545545516</v>
      </c>
      <c r="I29" s="72">
        <v>132237.11431000003</v>
      </c>
      <c r="J29" s="72">
        <v>147.2444150536692</v>
      </c>
      <c r="K29" s="72">
        <v>71201.789709999983</v>
      </c>
      <c r="L29" s="73">
        <v>120.88425167079568</v>
      </c>
      <c r="M29" s="70">
        <v>120592.09968000001</v>
      </c>
      <c r="N29" s="70">
        <v>120592.09968000001</v>
      </c>
    </row>
    <row r="30" spans="1:14" s="2" customFormat="1" ht="24" hidden="1" customHeight="1" outlineLevel="1" x14ac:dyDescent="0.25">
      <c r="A30" s="10" t="s">
        <v>67</v>
      </c>
      <c r="B30" s="12" t="s">
        <v>25</v>
      </c>
      <c r="C30" s="13">
        <v>41277.49005</v>
      </c>
      <c r="D30" s="37">
        <v>41128.323620000003</v>
      </c>
      <c r="E30" s="41">
        <v>42628.323620000003</v>
      </c>
      <c r="F30" s="70">
        <v>69751.92439</v>
      </c>
      <c r="G30" s="71">
        <v>28474.43434</v>
      </c>
      <c r="H30" s="72">
        <v>168.98295973303735</v>
      </c>
      <c r="I30" s="72">
        <v>28623.600769999997</v>
      </c>
      <c r="J30" s="72">
        <v>169.59583627687863</v>
      </c>
      <c r="K30" s="72">
        <v>27123.600769999997</v>
      </c>
      <c r="L30" s="73">
        <v>163.62811967880054</v>
      </c>
      <c r="M30" s="70">
        <v>69571.92439</v>
      </c>
      <c r="N30" s="70">
        <v>69571.92439</v>
      </c>
    </row>
    <row r="31" spans="1:14" s="3" customFormat="1" ht="14.25" collapsed="1" x14ac:dyDescent="0.2">
      <c r="A31" s="11" t="s">
        <v>86</v>
      </c>
      <c r="B31" s="14" t="s">
        <v>26</v>
      </c>
      <c r="C31" s="15">
        <v>4808.1585100000002</v>
      </c>
      <c r="D31" s="52">
        <v>111874.35716</v>
      </c>
      <c r="E31" s="57">
        <v>111874.35716</v>
      </c>
      <c r="F31" s="74">
        <v>864</v>
      </c>
      <c r="G31" s="66">
        <v>-3944.1585100000002</v>
      </c>
      <c r="H31" s="67">
        <v>17.969457500268643</v>
      </c>
      <c r="I31" s="67">
        <v>-111010.35716</v>
      </c>
      <c r="J31" s="67">
        <v>0.77229494044316882</v>
      </c>
      <c r="K31" s="67">
        <v>-111010.35716</v>
      </c>
      <c r="L31" s="68">
        <v>0.77229494044316882</v>
      </c>
      <c r="M31" s="69">
        <v>300</v>
      </c>
      <c r="N31" s="69">
        <v>300</v>
      </c>
    </row>
    <row r="32" spans="1:14" s="2" customFormat="1" ht="24" hidden="1" customHeight="1" outlineLevel="1" x14ac:dyDescent="0.25">
      <c r="A32" s="10" t="s">
        <v>68</v>
      </c>
      <c r="B32" s="12" t="s">
        <v>27</v>
      </c>
      <c r="C32" s="13">
        <v>4808.1585100000002</v>
      </c>
      <c r="D32" s="37">
        <v>111874.35716</v>
      </c>
      <c r="E32" s="41">
        <v>111874.35716</v>
      </c>
      <c r="F32" s="70">
        <v>864</v>
      </c>
      <c r="G32" s="71">
        <v>-3944.1585100000002</v>
      </c>
      <c r="H32" s="72">
        <v>17.969457500268643</v>
      </c>
      <c r="I32" s="72">
        <v>-111010.35716</v>
      </c>
      <c r="J32" s="72">
        <v>0.77229494044316882</v>
      </c>
      <c r="K32" s="72">
        <v>-111010.35716</v>
      </c>
      <c r="L32" s="73">
        <v>0.77229494044316882</v>
      </c>
      <c r="M32" s="70">
        <v>300</v>
      </c>
      <c r="N32" s="70">
        <v>300</v>
      </c>
    </row>
    <row r="33" spans="1:14" s="3" customFormat="1" ht="14.25" collapsed="1" x14ac:dyDescent="0.2">
      <c r="A33" s="11" t="s">
        <v>87</v>
      </c>
      <c r="B33" s="14" t="s">
        <v>28</v>
      </c>
      <c r="C33" s="15">
        <v>3132659.1995799998</v>
      </c>
      <c r="D33" s="52">
        <v>3445155.40221</v>
      </c>
      <c r="E33" s="57">
        <v>3439812.7865900001</v>
      </c>
      <c r="F33" s="74">
        <v>3590538.04984</v>
      </c>
      <c r="G33" s="66">
        <v>397754.77498000069</v>
      </c>
      <c r="H33" s="67">
        <v>112.69703308401145</v>
      </c>
      <c r="I33" s="67">
        <v>85258.572350000497</v>
      </c>
      <c r="J33" s="67">
        <v>102.47473807118566</v>
      </c>
      <c r="K33" s="67">
        <v>90601.187970000319</v>
      </c>
      <c r="L33" s="68">
        <v>102.63389880760971</v>
      </c>
      <c r="M33" s="69">
        <v>3293304.6402500006</v>
      </c>
      <c r="N33" s="69">
        <v>3045488.59412</v>
      </c>
    </row>
    <row r="34" spans="1:14" s="2" customFormat="1" ht="15" hidden="1" customHeight="1" outlineLevel="1" x14ac:dyDescent="0.25">
      <c r="A34" s="10" t="s">
        <v>69</v>
      </c>
      <c r="B34" s="12" t="s">
        <v>29</v>
      </c>
      <c r="C34" s="13">
        <v>1289206.53779</v>
      </c>
      <c r="D34" s="37">
        <v>1270105.09879</v>
      </c>
      <c r="E34" s="41">
        <v>1280623.4606900001</v>
      </c>
      <c r="F34" s="70">
        <v>1283789.56598</v>
      </c>
      <c r="G34" s="71">
        <v>-25916.971810000017</v>
      </c>
      <c r="H34" s="72">
        <v>97.989695905946334</v>
      </c>
      <c r="I34" s="72">
        <v>-6815.5328100000042</v>
      </c>
      <c r="J34" s="72">
        <v>99.463388280505839</v>
      </c>
      <c r="K34" s="72">
        <v>-17333.894710000139</v>
      </c>
      <c r="L34" s="73">
        <v>98.646448761710133</v>
      </c>
      <c r="M34" s="70">
        <v>1285191.9161100001</v>
      </c>
      <c r="N34" s="70">
        <v>1168315.6143899998</v>
      </c>
    </row>
    <row r="35" spans="1:14" s="2" customFormat="1" ht="15" hidden="1" customHeight="1" outlineLevel="1" x14ac:dyDescent="0.25">
      <c r="A35" s="10" t="s">
        <v>70</v>
      </c>
      <c r="B35" s="12" t="s">
        <v>30</v>
      </c>
      <c r="C35" s="13">
        <v>1281019.69793</v>
      </c>
      <c r="D35" s="37">
        <v>1393447.95878</v>
      </c>
      <c r="E35" s="41">
        <v>1384109.2426700001</v>
      </c>
      <c r="F35" s="70">
        <v>1429078.5245600003</v>
      </c>
      <c r="G35" s="71">
        <v>108434.75135000004</v>
      </c>
      <c r="H35" s="72">
        <v>108.46472162178455</v>
      </c>
      <c r="I35" s="72">
        <v>-3993.5094999999274</v>
      </c>
      <c r="J35" s="72">
        <v>99.713408062724042</v>
      </c>
      <c r="K35" s="72">
        <v>5345.2066099999938</v>
      </c>
      <c r="L35" s="73">
        <v>100.38618386795027</v>
      </c>
      <c r="M35" s="70">
        <v>1426011.9133199998</v>
      </c>
      <c r="N35" s="70">
        <v>1288247.4185799998</v>
      </c>
    </row>
    <row r="36" spans="1:14" s="2" customFormat="1" ht="15" hidden="1" customHeight="1" outlineLevel="1" x14ac:dyDescent="0.25">
      <c r="A36" s="10" t="s">
        <v>71</v>
      </c>
      <c r="B36" s="12" t="s">
        <v>31</v>
      </c>
      <c r="C36" s="13">
        <v>380131.86021999997</v>
      </c>
      <c r="D36" s="37">
        <v>629121.46166999999</v>
      </c>
      <c r="E36" s="41">
        <v>622967.64482000005</v>
      </c>
      <c r="F36" s="70">
        <v>701595.88029999996</v>
      </c>
      <c r="G36" s="71">
        <v>321464.02007999999</v>
      </c>
      <c r="H36" s="72">
        <v>184.56645015073292</v>
      </c>
      <c r="I36" s="72">
        <v>72474.418629999971</v>
      </c>
      <c r="J36" s="72">
        <v>111.51994059106123</v>
      </c>
      <c r="K36" s="72">
        <v>78628.235479999916</v>
      </c>
      <c r="L36" s="73">
        <v>112.62156006556627</v>
      </c>
      <c r="M36" s="70">
        <v>405666.72182000004</v>
      </c>
      <c r="N36" s="70">
        <v>412293.57214999996</v>
      </c>
    </row>
    <row r="37" spans="1:14" s="2" customFormat="1" ht="15" hidden="1" customHeight="1" outlineLevel="1" x14ac:dyDescent="0.25">
      <c r="A37" s="10" t="s">
        <v>72</v>
      </c>
      <c r="B37" s="12" t="s">
        <v>32</v>
      </c>
      <c r="C37" s="13">
        <v>47470.173340000001</v>
      </c>
      <c r="D37" s="37">
        <v>17390.078979999998</v>
      </c>
      <c r="E37" s="41">
        <v>17024.495050000001</v>
      </c>
      <c r="F37" s="70">
        <v>17834.09317</v>
      </c>
      <c r="G37" s="71">
        <v>-29636.080170000001</v>
      </c>
      <c r="H37" s="72">
        <v>37.569050026982694</v>
      </c>
      <c r="I37" s="72">
        <v>444.01419000000169</v>
      </c>
      <c r="J37" s="72">
        <v>102.55326149185781</v>
      </c>
      <c r="K37" s="72">
        <v>809.59811999999874</v>
      </c>
      <c r="L37" s="73">
        <v>104.75548976708123</v>
      </c>
      <c r="M37" s="70">
        <v>17688.09317</v>
      </c>
      <c r="N37" s="70">
        <v>17688.09317</v>
      </c>
    </row>
    <row r="38" spans="1:14" s="2" customFormat="1" ht="15" hidden="1" customHeight="1" outlineLevel="1" x14ac:dyDescent="0.25">
      <c r="A38" s="10" t="s">
        <v>73</v>
      </c>
      <c r="B38" s="12" t="s">
        <v>33</v>
      </c>
      <c r="C38" s="13">
        <v>134830.93030000001</v>
      </c>
      <c r="D38" s="37">
        <v>135090.80398999999</v>
      </c>
      <c r="E38" s="41">
        <v>135087.94336</v>
      </c>
      <c r="F38" s="70">
        <v>158239.98583000002</v>
      </c>
      <c r="G38" s="71">
        <v>23409.055530000012</v>
      </c>
      <c r="H38" s="72">
        <v>117.3617844792101</v>
      </c>
      <c r="I38" s="72">
        <v>23149.181840000034</v>
      </c>
      <c r="J38" s="72">
        <v>117.13601603978434</v>
      </c>
      <c r="K38" s="72">
        <v>23152.042470000015</v>
      </c>
      <c r="L38" s="73">
        <v>117.13849651874662</v>
      </c>
      <c r="M38" s="70">
        <v>158745.99583</v>
      </c>
      <c r="N38" s="70">
        <v>158943.89583000002</v>
      </c>
    </row>
    <row r="39" spans="1:14" s="3" customFormat="1" ht="14.25" collapsed="1" x14ac:dyDescent="0.2">
      <c r="A39" s="11" t="s">
        <v>88</v>
      </c>
      <c r="B39" s="14" t="s">
        <v>34</v>
      </c>
      <c r="C39" s="15">
        <v>375846.22323</v>
      </c>
      <c r="D39" s="52">
        <v>420660.89733000001</v>
      </c>
      <c r="E39" s="57">
        <v>414537.45993999997</v>
      </c>
      <c r="F39" s="74">
        <v>419912.26436000003</v>
      </c>
      <c r="G39" s="66">
        <v>44066.041130000027</v>
      </c>
      <c r="H39" s="67">
        <v>111.72448687958045</v>
      </c>
      <c r="I39" s="67">
        <v>-748.63296999997692</v>
      </c>
      <c r="J39" s="67">
        <v>99.822034095692828</v>
      </c>
      <c r="K39" s="67">
        <v>5374.8044200000586</v>
      </c>
      <c r="L39" s="68">
        <v>101.29657870262872</v>
      </c>
      <c r="M39" s="69">
        <v>344881.17322</v>
      </c>
      <c r="N39" s="69">
        <v>347135.32008999999</v>
      </c>
    </row>
    <row r="40" spans="1:14" s="2" customFormat="1" ht="15" hidden="1" customHeight="1" outlineLevel="1" x14ac:dyDescent="0.25">
      <c r="A40" s="10" t="s">
        <v>74</v>
      </c>
      <c r="B40" s="12" t="s">
        <v>35</v>
      </c>
      <c r="C40" s="13">
        <v>313043.97769999999</v>
      </c>
      <c r="D40" s="37">
        <v>325830.68150000001</v>
      </c>
      <c r="E40" s="41">
        <v>320325.14633999998</v>
      </c>
      <c r="F40" s="70">
        <v>345264.15649000002</v>
      </c>
      <c r="G40" s="71">
        <v>32220.178790000034</v>
      </c>
      <c r="H40" s="72">
        <v>110.29254069243832</v>
      </c>
      <c r="I40" s="72">
        <v>19433.474990000017</v>
      </c>
      <c r="J40" s="72">
        <v>105.96428638964746</v>
      </c>
      <c r="K40" s="72">
        <v>24939.010150000046</v>
      </c>
      <c r="L40" s="73">
        <v>107.78552993261705</v>
      </c>
      <c r="M40" s="70">
        <v>281008.07326999999</v>
      </c>
      <c r="N40" s="70">
        <v>283262.22013999999</v>
      </c>
    </row>
    <row r="41" spans="1:14" s="2" customFormat="1" ht="24" hidden="1" customHeight="1" outlineLevel="1" x14ac:dyDescent="0.25">
      <c r="A41" s="10" t="s">
        <v>75</v>
      </c>
      <c r="B41" s="12" t="s">
        <v>36</v>
      </c>
      <c r="C41" s="13">
        <v>62802.24553</v>
      </c>
      <c r="D41" s="37">
        <v>94830.215830000001</v>
      </c>
      <c r="E41" s="41">
        <v>94212.313599999994</v>
      </c>
      <c r="F41" s="70">
        <v>74648.107870000007</v>
      </c>
      <c r="G41" s="71">
        <v>11845.862340000007</v>
      </c>
      <c r="H41" s="72">
        <v>118.86216366951618</v>
      </c>
      <c r="I41" s="72">
        <v>-20182.107959999994</v>
      </c>
      <c r="J41" s="72">
        <v>78.717639959630574</v>
      </c>
      <c r="K41" s="72">
        <v>-19564.205729999987</v>
      </c>
      <c r="L41" s="73">
        <v>79.233918601060665</v>
      </c>
      <c r="M41" s="70">
        <v>63873.099949999996</v>
      </c>
      <c r="N41" s="70">
        <v>63873.099949999996</v>
      </c>
    </row>
    <row r="42" spans="1:14" s="3" customFormat="1" ht="14.25" collapsed="1" x14ac:dyDescent="0.2">
      <c r="A42" s="11" t="s">
        <v>89</v>
      </c>
      <c r="B42" s="14" t="s">
        <v>37</v>
      </c>
      <c r="C42" s="15">
        <v>124101.54874</v>
      </c>
      <c r="D42" s="52">
        <f>121967.34922+3659.6</f>
        <v>125626.94922000001</v>
      </c>
      <c r="E42" s="57">
        <v>125818.94921999999</v>
      </c>
      <c r="F42" s="74">
        <v>119104.41284</v>
      </c>
      <c r="G42" s="66">
        <v>-4997.1358999999939</v>
      </c>
      <c r="H42" s="67">
        <v>95.97334928473029</v>
      </c>
      <c r="I42" s="67">
        <v>-6522.536380000005</v>
      </c>
      <c r="J42" s="67">
        <v>94.80801179961982</v>
      </c>
      <c r="K42" s="67">
        <v>-6714.5363799999905</v>
      </c>
      <c r="L42" s="68">
        <v>94.663334559995945</v>
      </c>
      <c r="M42" s="69">
        <v>124844.51284000001</v>
      </c>
      <c r="N42" s="69">
        <v>128540.61284</v>
      </c>
    </row>
    <row r="43" spans="1:14" s="2" customFormat="1" ht="15" hidden="1" customHeight="1" outlineLevel="1" x14ac:dyDescent="0.25">
      <c r="A43" s="10" t="s">
        <v>76</v>
      </c>
      <c r="B43" s="12" t="s">
        <v>38</v>
      </c>
      <c r="C43" s="13">
        <v>7714.8352400000003</v>
      </c>
      <c r="D43" s="36">
        <v>8353.0053599999992</v>
      </c>
      <c r="E43" s="36">
        <v>8545.0053599999992</v>
      </c>
      <c r="F43" s="70">
        <v>10168.40184</v>
      </c>
      <c r="G43" s="71">
        <v>2453.5666000000001</v>
      </c>
      <c r="H43" s="72">
        <v>131.80322746594391</v>
      </c>
      <c r="I43" s="72">
        <v>1815.3964800000012</v>
      </c>
      <c r="J43" s="72">
        <v>121.73345283235879</v>
      </c>
      <c r="K43" s="72">
        <v>1623.3964800000012</v>
      </c>
      <c r="L43" s="73">
        <v>118.99819147685125</v>
      </c>
      <c r="M43" s="70">
        <v>10168.40184</v>
      </c>
      <c r="N43" s="70">
        <v>10168.40184</v>
      </c>
    </row>
    <row r="44" spans="1:14" s="2" customFormat="1" ht="15" hidden="1" customHeight="1" outlineLevel="1" x14ac:dyDescent="0.25">
      <c r="A44" s="10" t="s">
        <v>77</v>
      </c>
      <c r="B44" s="12" t="s">
        <v>39</v>
      </c>
      <c r="C44" s="13">
        <v>13666.44175</v>
      </c>
      <c r="D44" s="36">
        <v>14528.684999999999</v>
      </c>
      <c r="E44" s="36">
        <v>14528.684999999999</v>
      </c>
      <c r="F44" s="70">
        <v>14653.852000000001</v>
      </c>
      <c r="G44" s="71">
        <v>987.41025000000081</v>
      </c>
      <c r="H44" s="72">
        <v>107.22507195408051</v>
      </c>
      <c r="I44" s="72">
        <v>125.16700000000128</v>
      </c>
      <c r="J44" s="72">
        <v>100.86151637261047</v>
      </c>
      <c r="K44" s="72">
        <v>125.16700000000128</v>
      </c>
      <c r="L44" s="73">
        <v>100.86151637261047</v>
      </c>
      <c r="M44" s="70">
        <v>16349.752</v>
      </c>
      <c r="N44" s="70">
        <v>16372.852000000001</v>
      </c>
    </row>
    <row r="45" spans="1:14" s="2" customFormat="1" ht="15" hidden="1" customHeight="1" outlineLevel="1" x14ac:dyDescent="0.25">
      <c r="A45" s="10" t="s">
        <v>78</v>
      </c>
      <c r="B45" s="12" t="s">
        <v>40</v>
      </c>
      <c r="C45" s="13">
        <v>83789.102719999995</v>
      </c>
      <c r="D45" s="36">
        <f>82320.6+3659.6</f>
        <v>85980.200000000012</v>
      </c>
      <c r="E45" s="36">
        <v>85980.2</v>
      </c>
      <c r="F45" s="70">
        <v>80080.5</v>
      </c>
      <c r="G45" s="71">
        <v>-3708.6027199999953</v>
      </c>
      <c r="H45" s="72">
        <v>95.573884193039845</v>
      </c>
      <c r="I45" s="72">
        <v>-5899.7000000000116</v>
      </c>
      <c r="J45" s="72">
        <v>93.138303935092011</v>
      </c>
      <c r="K45" s="72">
        <v>-5899.6999999999971</v>
      </c>
      <c r="L45" s="73">
        <v>93.13830393509204</v>
      </c>
      <c r="M45" s="70">
        <v>84124.7</v>
      </c>
      <c r="N45" s="70">
        <v>87797.7</v>
      </c>
    </row>
    <row r="46" spans="1:14" s="2" customFormat="1" ht="15" hidden="1" customHeight="1" outlineLevel="1" x14ac:dyDescent="0.25">
      <c r="A46" s="10" t="s">
        <v>79</v>
      </c>
      <c r="B46" s="12" t="s">
        <v>41</v>
      </c>
      <c r="C46" s="13">
        <v>18931.169030000001</v>
      </c>
      <c r="D46" s="36">
        <v>16765.058860000001</v>
      </c>
      <c r="E46" s="36">
        <v>16765.058860000001</v>
      </c>
      <c r="F46" s="70">
        <v>14201.659</v>
      </c>
      <c r="G46" s="71">
        <v>-4729.5100300000013</v>
      </c>
      <c r="H46" s="72">
        <v>75.017337690529303</v>
      </c>
      <c r="I46" s="72">
        <v>-2563.3998600000014</v>
      </c>
      <c r="J46" s="72">
        <v>84.709866625544308</v>
      </c>
      <c r="K46" s="72">
        <v>-2563.3998600000014</v>
      </c>
      <c r="L46" s="73">
        <v>84.709866625544308</v>
      </c>
      <c r="M46" s="70">
        <v>14201.659</v>
      </c>
      <c r="N46" s="70">
        <v>14201.659</v>
      </c>
    </row>
    <row r="47" spans="1:14" s="3" customFormat="1" ht="14.25" collapsed="1" x14ac:dyDescent="0.2">
      <c r="A47" s="11" t="s">
        <v>90</v>
      </c>
      <c r="B47" s="14" t="s">
        <v>42</v>
      </c>
      <c r="C47" s="15">
        <v>11506.547759999999</v>
      </c>
      <c r="D47" s="52">
        <v>16452.445059999998</v>
      </c>
      <c r="E47" s="57">
        <v>15985.00656</v>
      </c>
      <c r="F47" s="74">
        <v>28690.409240000001</v>
      </c>
      <c r="G47" s="66">
        <v>17183.86148</v>
      </c>
      <c r="H47" s="67">
        <v>249.33985273789889</v>
      </c>
      <c r="I47" s="67">
        <v>12237.964180000003</v>
      </c>
      <c r="J47" s="67">
        <v>174.38386291745505</v>
      </c>
      <c r="K47" s="67">
        <v>12705.402680000001</v>
      </c>
      <c r="L47" s="68">
        <v>179.48324970846932</v>
      </c>
      <c r="M47" s="69">
        <v>20072.409240000001</v>
      </c>
      <c r="N47" s="69">
        <v>28072.409240000001</v>
      </c>
    </row>
    <row r="48" spans="1:14" s="2" customFormat="1" ht="24" hidden="1" customHeight="1" outlineLevel="1" x14ac:dyDescent="0.25">
      <c r="A48" s="10" t="s">
        <v>80</v>
      </c>
      <c r="B48" s="12" t="s">
        <v>43</v>
      </c>
      <c r="C48" s="13">
        <v>11506.547759999999</v>
      </c>
      <c r="D48" s="36">
        <v>16452.445059999998</v>
      </c>
      <c r="E48" s="36">
        <v>15985.00656</v>
      </c>
      <c r="F48" s="70">
        <v>28690.409240000001</v>
      </c>
      <c r="G48" s="71">
        <v>17183.86148</v>
      </c>
      <c r="H48" s="72">
        <v>249.33985273789889</v>
      </c>
      <c r="I48" s="72">
        <v>12237.964180000003</v>
      </c>
      <c r="J48" s="72">
        <v>174.38386291745505</v>
      </c>
      <c r="K48" s="72">
        <v>12705.402680000001</v>
      </c>
      <c r="L48" s="73">
        <v>179.48324970846932</v>
      </c>
      <c r="M48" s="70">
        <v>20072.409240000001</v>
      </c>
      <c r="N48" s="70">
        <v>28072.409240000001</v>
      </c>
    </row>
    <row r="49" spans="1:14" s="3" customFormat="1" ht="14.25" collapsed="1" x14ac:dyDescent="0.2">
      <c r="A49" s="11" t="s">
        <v>91</v>
      </c>
      <c r="B49" s="14" t="s">
        <v>44</v>
      </c>
      <c r="C49" s="15">
        <v>18254.615839999999</v>
      </c>
      <c r="D49" s="52">
        <v>21509.95393</v>
      </c>
      <c r="E49" s="57">
        <v>21439.05474</v>
      </c>
      <c r="F49" s="74">
        <v>18858.74567</v>
      </c>
      <c r="G49" s="66">
        <v>604.12983000000168</v>
      </c>
      <c r="H49" s="67">
        <v>103.30946339980606</v>
      </c>
      <c r="I49" s="67">
        <v>-2651.2082599999994</v>
      </c>
      <c r="J49" s="67">
        <v>87.67450516803595</v>
      </c>
      <c r="K49" s="67">
        <v>-2580.3090699999993</v>
      </c>
      <c r="L49" s="68">
        <v>87.964445721640061</v>
      </c>
      <c r="M49" s="69">
        <v>18548.74567</v>
      </c>
      <c r="N49" s="69">
        <v>18548.74567</v>
      </c>
    </row>
    <row r="50" spans="1:14" s="2" customFormat="1" ht="15" hidden="1" customHeight="1" outlineLevel="1" x14ac:dyDescent="0.25">
      <c r="A50" s="10" t="s">
        <v>81</v>
      </c>
      <c r="B50" s="12" t="s">
        <v>45</v>
      </c>
      <c r="C50" s="13">
        <v>18254.615839999999</v>
      </c>
      <c r="D50" s="37">
        <v>21509.95393</v>
      </c>
      <c r="E50" s="41">
        <v>21439.05474</v>
      </c>
      <c r="F50" s="70">
        <v>18858.74567</v>
      </c>
      <c r="G50" s="71">
        <v>604.12983000000168</v>
      </c>
      <c r="H50" s="72">
        <v>103.30946339980606</v>
      </c>
      <c r="I50" s="72">
        <v>-2651.2082599999994</v>
      </c>
      <c r="J50" s="72">
        <v>87.67450516803595</v>
      </c>
      <c r="K50" s="72">
        <v>-2580.3090699999993</v>
      </c>
      <c r="L50" s="73">
        <v>87.964445721640061</v>
      </c>
      <c r="M50" s="70">
        <v>18548.74567</v>
      </c>
      <c r="N50" s="70">
        <v>18548.74567</v>
      </c>
    </row>
    <row r="51" spans="1:14" s="3" customFormat="1" ht="24" collapsed="1" x14ac:dyDescent="0.2">
      <c r="A51" s="11" t="s">
        <v>92</v>
      </c>
      <c r="B51" s="14" t="s">
        <v>46</v>
      </c>
      <c r="C51" s="15">
        <v>1.45573</v>
      </c>
      <c r="D51" s="52">
        <v>0</v>
      </c>
      <c r="E51" s="57">
        <v>0</v>
      </c>
      <c r="F51" s="74">
        <v>6175.1492100000005</v>
      </c>
      <c r="G51" s="66">
        <v>4049.3687600000003</v>
      </c>
      <c r="H51" s="67">
        <v>278267.56953555951</v>
      </c>
      <c r="I51" s="67">
        <v>4050.8244900000004</v>
      </c>
      <c r="J51" s="67" t="s">
        <v>111</v>
      </c>
      <c r="K51" s="67">
        <v>4050.8244900000004</v>
      </c>
      <c r="L51" s="68" t="s">
        <v>111</v>
      </c>
      <c r="M51" s="69">
        <v>46785.595959999999</v>
      </c>
      <c r="N51" s="69">
        <v>82346.220799999996</v>
      </c>
    </row>
    <row r="52" spans="1:14" s="2" customFormat="1" ht="24" hidden="1" outlineLevel="1" x14ac:dyDescent="0.25">
      <c r="A52" s="10" t="s">
        <v>100</v>
      </c>
      <c r="B52" s="12" t="s">
        <v>47</v>
      </c>
      <c r="C52" s="13">
        <v>1.45573</v>
      </c>
      <c r="D52" s="37">
        <v>0</v>
      </c>
      <c r="E52" s="41">
        <v>0</v>
      </c>
      <c r="F52" s="70">
        <v>6175.1492100000005</v>
      </c>
      <c r="G52" s="71">
        <v>4049.3687600000003</v>
      </c>
      <c r="H52" s="72">
        <v>278267.56953555951</v>
      </c>
      <c r="I52" s="72">
        <v>4050.8244900000004</v>
      </c>
      <c r="J52" s="72" t="s">
        <v>111</v>
      </c>
      <c r="K52" s="72">
        <v>4050.8244900000004</v>
      </c>
      <c r="L52" s="73" t="s">
        <v>111</v>
      </c>
      <c r="M52" s="70">
        <v>46785.595959999999</v>
      </c>
      <c r="N52" s="70">
        <v>82346.220799999996</v>
      </c>
    </row>
    <row r="53" spans="1:14" s="3" customFormat="1" ht="14.25" collapsed="1" x14ac:dyDescent="0.2">
      <c r="A53" s="94" t="s">
        <v>48</v>
      </c>
      <c r="B53" s="95"/>
      <c r="C53" s="22">
        <f>C51+C49+C47+C42+C39+C33+C31+C26+C21+C16+C7</f>
        <v>5522782.4983100006</v>
      </c>
      <c r="D53" s="38">
        <f>6503729.68753+3659.6-60.85</f>
        <v>6507328.4375299998</v>
      </c>
      <c r="E53" s="42">
        <v>6512171.6804499999</v>
      </c>
      <c r="F53" s="75">
        <v>6484778.29538</v>
      </c>
      <c r="G53" s="66">
        <v>899747.39706999902</v>
      </c>
      <c r="H53" s="67">
        <v>116.29155950547259</v>
      </c>
      <c r="I53" s="67">
        <v>-84798.54215000011</v>
      </c>
      <c r="J53" s="67">
        <v>98.696876253226478</v>
      </c>
      <c r="K53" s="67">
        <v>-89641.785070000216</v>
      </c>
      <c r="L53" s="68">
        <v>98.623473251801528</v>
      </c>
      <c r="M53" s="76">
        <v>4686893.6892100014</v>
      </c>
      <c r="N53" s="76">
        <v>4491224.9478500001</v>
      </c>
    </row>
  </sheetData>
  <mergeCells count="16">
    <mergeCell ref="M4:N4"/>
    <mergeCell ref="K5:L5"/>
    <mergeCell ref="M5:M6"/>
    <mergeCell ref="N5:N6"/>
    <mergeCell ref="A1:B1"/>
    <mergeCell ref="A2:N2"/>
    <mergeCell ref="A53:B53"/>
    <mergeCell ref="A4:A6"/>
    <mergeCell ref="G5:H5"/>
    <mergeCell ref="I5:J5"/>
    <mergeCell ref="B4:B6"/>
    <mergeCell ref="C4:C6"/>
    <mergeCell ref="D4:D6"/>
    <mergeCell ref="G4:L4"/>
    <mergeCell ref="E4:E6"/>
    <mergeCell ref="F4:F6"/>
  </mergeCells>
  <pageMargins left="0.59027779999999996" right="0.59027779999999996" top="0.59027779999999996" bottom="0.59027779999999996" header="0.39374999999999999" footer="0.39374999999999999"/>
  <pageSetup paperSize="9" scale="67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26.10.2019&lt;/string&gt;&#10;  &lt;/DateInfo&gt;&#10;  &lt;Code&gt;2454446_28Y10EVVF&lt;/Code&gt;&#10;  &lt;ObjectCode&gt;SQUERY_ANAL_ISP_BUDG&lt;/ObjectCode&gt;&#10;  &lt;DocName&gt;Общий&lt;/DocName&gt;&#10;  &lt;VariantName&gt;Общий&lt;/VariantName&gt;&#10;  &lt;VariantLink&gt;3377024&lt;/VariantLink&gt;&#10;  &lt;SvodReportLink xsi:nil=&quot;true&quot; /&gt;&#10;  &lt;ReportLink&gt;325652&lt;/ReportLink&gt;&#10;  &lt;Note&gt;01.01.2018 - 26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61954A-8DDC-4E56-8C7F-652F76CCDB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Разд, подраз</vt:lpstr>
      <vt:lpstr>Разделы</vt:lpstr>
      <vt:lpstr>'Разд, подраз'!Заголовки_для_печати</vt:lpstr>
      <vt:lpstr>Разделы!Заголовки_для_печати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AGARKOVA\Агаркова ОН</dc:creator>
  <cp:lastModifiedBy>Агаркова ОН</cp:lastModifiedBy>
  <cp:lastPrinted>2023-11-21T09:37:31Z</cp:lastPrinted>
  <dcterms:created xsi:type="dcterms:W3CDTF">2019-10-26T06:44:48Z</dcterms:created>
  <dcterms:modified xsi:type="dcterms:W3CDTF">2025-11-14T14:42:26Z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</vt:lpwstr>
  </property>
  <property fmtid="{D5CDD505-2E9C-101B-9397-08002B2CF9AE}" pid="3" name="Версия клиента">
    <vt:lpwstr>19.2.24.10170</vt:lpwstr>
  </property>
  <property fmtid="{D5CDD505-2E9C-101B-9397-08002B2CF9AE}" pid="4" name="Версия базы">
    <vt:lpwstr>18.1.1262.2560080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Budjet_2018</vt:lpwstr>
  </property>
  <property fmtid="{D5CDD505-2E9C-101B-9397-08002B2CF9AE}" pid="8" name="Пользователь">
    <vt:lpwstr>agarkova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Общий</vt:lpwstr>
  </property>
  <property fmtid="{D5CDD505-2E9C-101B-9397-08002B2CF9AE}" pid="11" name="Код отчета">
    <vt:lpwstr>2454446_28Y10EVVF</vt:lpwstr>
  </property>
  <property fmtid="{D5CDD505-2E9C-101B-9397-08002B2CF9AE}" pid="12" name="Локальная база">
    <vt:lpwstr>не используется</vt:lpwstr>
  </property>
</Properties>
</file>